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ildarecocoie-my.sharepoint.com/personal/cdunleavy_kildarecoco_ie/Documents/Desktop/"/>
    </mc:Choice>
  </mc:AlternateContent>
  <xr:revisionPtr revIDLastSave="0" documentId="8_{FDFE52E7-EBE3-48F8-8AF5-DA8A44E392AE}" xr6:coauthVersionLast="47" xr6:coauthVersionMax="47" xr10:uidLastSave="{00000000-0000-0000-0000-000000000000}"/>
  <bookViews>
    <workbookView xWindow="-120" yWindow="-120" windowWidth="20730" windowHeight="11160" activeTab="5" xr2:uid="{B7B2D2CB-6023-4BFD-970A-0A2BE0EBEF55}"/>
  </bookViews>
  <sheets>
    <sheet name="Instructions" sheetId="5" r:id="rId1"/>
    <sheet name="Year 1" sheetId="1" r:id="rId2"/>
    <sheet name="Year 2" sheetId="2" r:id="rId3"/>
    <sheet name="Year 3" sheetId="3" r:id="rId4"/>
    <sheet name="Profit &amp; Loss" sheetId="4" r:id="rId5"/>
    <sheet name="Milestone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2" l="1"/>
  <c r="E52" i="2"/>
  <c r="F52" i="2"/>
  <c r="G52" i="2"/>
  <c r="H52" i="2"/>
  <c r="I52" i="2"/>
  <c r="J52" i="2"/>
  <c r="K52" i="2"/>
  <c r="L52" i="2"/>
  <c r="M52" i="2"/>
  <c r="N52" i="2"/>
  <c r="C52" i="2"/>
  <c r="D52" i="3"/>
  <c r="E52" i="3"/>
  <c r="F52" i="3"/>
  <c r="G52" i="3"/>
  <c r="H52" i="3"/>
  <c r="I52" i="3"/>
  <c r="J52" i="3"/>
  <c r="K52" i="3"/>
  <c r="L52" i="3"/>
  <c r="M52" i="3"/>
  <c r="N52" i="3"/>
  <c r="C52" i="3"/>
  <c r="D61" i="3"/>
  <c r="E61" i="3"/>
  <c r="F61" i="3"/>
  <c r="G61" i="3"/>
  <c r="H61" i="3"/>
  <c r="I61" i="3"/>
  <c r="J61" i="3"/>
  <c r="K61" i="3"/>
  <c r="L61" i="3"/>
  <c r="M61" i="3"/>
  <c r="N61" i="3"/>
  <c r="C61" i="3"/>
  <c r="D61" i="2"/>
  <c r="E61" i="2"/>
  <c r="F61" i="2"/>
  <c r="G61" i="2"/>
  <c r="H61" i="2"/>
  <c r="I61" i="2"/>
  <c r="J61" i="2"/>
  <c r="K61" i="2"/>
  <c r="L61" i="2"/>
  <c r="M61" i="2"/>
  <c r="N61" i="2"/>
  <c r="C61" i="2"/>
  <c r="D52" i="1"/>
  <c r="E52" i="1"/>
  <c r="F52" i="1"/>
  <c r="G52" i="1"/>
  <c r="H52" i="1"/>
  <c r="I52" i="1"/>
  <c r="J52" i="1"/>
  <c r="K52" i="1"/>
  <c r="L52" i="1"/>
  <c r="M52" i="1"/>
  <c r="N52" i="1"/>
  <c r="C52" i="1"/>
  <c r="D61" i="1"/>
  <c r="E61" i="1"/>
  <c r="F61" i="1"/>
  <c r="G61" i="1"/>
  <c r="H61" i="1"/>
  <c r="I61" i="1"/>
  <c r="J61" i="1"/>
  <c r="K61" i="1"/>
  <c r="L61" i="1"/>
  <c r="M61" i="1"/>
  <c r="N61" i="1"/>
  <c r="C61" i="1"/>
  <c r="D19" i="1"/>
  <c r="D22" i="1" s="1"/>
  <c r="E19" i="1" s="1"/>
  <c r="E22" i="1" s="1"/>
  <c r="F19" i="1" s="1"/>
  <c r="F22" i="1" s="1"/>
  <c r="G19" i="1" s="1"/>
  <c r="G22" i="1" s="1"/>
  <c r="H19" i="1" s="1"/>
  <c r="H22" i="1" s="1"/>
  <c r="I19" i="1" s="1"/>
  <c r="I22" i="1" s="1"/>
  <c r="J19" i="1" s="1"/>
  <c r="J22" i="1" s="1"/>
  <c r="K19" i="1" s="1"/>
  <c r="K22" i="1" s="1"/>
  <c r="L19" i="1" s="1"/>
  <c r="L22" i="1" s="1"/>
  <c r="M19" i="1" s="1"/>
  <c r="M22" i="1" s="1"/>
  <c r="N19" i="1" s="1"/>
  <c r="N22" i="1" s="1"/>
  <c r="C19" i="2" s="1"/>
  <c r="C22" i="1"/>
  <c r="D21" i="1"/>
  <c r="E21" i="1"/>
  <c r="F21" i="1"/>
  <c r="G21" i="1"/>
  <c r="H21" i="1"/>
  <c r="I21" i="1"/>
  <c r="J21" i="1"/>
  <c r="K21" i="1"/>
  <c r="L21" i="1"/>
  <c r="M21" i="1"/>
  <c r="N21" i="1"/>
  <c r="C21" i="1"/>
  <c r="K64" i="3"/>
  <c r="I64" i="2"/>
  <c r="N49" i="3"/>
  <c r="N64" i="3" s="1"/>
  <c r="M49" i="3"/>
  <c r="M64" i="3" s="1"/>
  <c r="L49" i="3"/>
  <c r="L64" i="3" s="1"/>
  <c r="K49" i="3"/>
  <c r="J49" i="3"/>
  <c r="J64" i="3" s="1"/>
  <c r="I49" i="3"/>
  <c r="I64" i="3" s="1"/>
  <c r="H49" i="3"/>
  <c r="H64" i="3" s="1"/>
  <c r="G49" i="3"/>
  <c r="G64" i="3" s="1"/>
  <c r="F49" i="3"/>
  <c r="F64" i="3" s="1"/>
  <c r="E49" i="3"/>
  <c r="E64" i="3" s="1"/>
  <c r="D49" i="3"/>
  <c r="D64" i="3" s="1"/>
  <c r="C49" i="3"/>
  <c r="C64" i="3" s="1"/>
  <c r="O48" i="3"/>
  <c r="D32" i="4" s="1"/>
  <c r="O47" i="3"/>
  <c r="N49" i="2"/>
  <c r="N64" i="2" s="1"/>
  <c r="M49" i="2"/>
  <c r="M64" i="2" s="1"/>
  <c r="L49" i="2"/>
  <c r="L64" i="2" s="1"/>
  <c r="K49" i="2"/>
  <c r="K64" i="2" s="1"/>
  <c r="J49" i="2"/>
  <c r="J64" i="2" s="1"/>
  <c r="I49" i="2"/>
  <c r="H49" i="2"/>
  <c r="H64" i="2" s="1"/>
  <c r="G49" i="2"/>
  <c r="G64" i="2" s="1"/>
  <c r="F49" i="2"/>
  <c r="F64" i="2" s="1"/>
  <c r="E49" i="2"/>
  <c r="E64" i="2" s="1"/>
  <c r="D49" i="2"/>
  <c r="D64" i="2" s="1"/>
  <c r="C49" i="2"/>
  <c r="O49" i="2" s="1"/>
  <c r="O48" i="2"/>
  <c r="C32" i="4" s="1"/>
  <c r="O47" i="2"/>
  <c r="O64" i="3" l="1"/>
  <c r="C64" i="2"/>
  <c r="O64" i="2" s="1"/>
  <c r="O49" i="3"/>
  <c r="O47" i="1" l="1"/>
  <c r="O48" i="1"/>
  <c r="B32" i="4" s="1"/>
  <c r="D49" i="1"/>
  <c r="D64" i="1" s="1"/>
  <c r="E49" i="1"/>
  <c r="E64" i="1" s="1"/>
  <c r="F49" i="1"/>
  <c r="F64" i="1" s="1"/>
  <c r="G49" i="1"/>
  <c r="G64" i="1" s="1"/>
  <c r="H49" i="1"/>
  <c r="H64" i="1" s="1"/>
  <c r="I49" i="1"/>
  <c r="I64" i="1" s="1"/>
  <c r="J49" i="1"/>
  <c r="J64" i="1" s="1"/>
  <c r="K49" i="1"/>
  <c r="K64" i="1" s="1"/>
  <c r="L49" i="1"/>
  <c r="L64" i="1" s="1"/>
  <c r="M49" i="1"/>
  <c r="M64" i="1" s="1"/>
  <c r="N49" i="1"/>
  <c r="N64" i="1" s="1"/>
  <c r="C49" i="1"/>
  <c r="C64" i="1" s="1"/>
  <c r="D16" i="3"/>
  <c r="E16" i="3"/>
  <c r="F16" i="3"/>
  <c r="G16" i="3"/>
  <c r="H16" i="3"/>
  <c r="I16" i="3"/>
  <c r="J16" i="3"/>
  <c r="K16" i="3"/>
  <c r="L16" i="3"/>
  <c r="M16" i="3"/>
  <c r="N16" i="3"/>
  <c r="C16" i="3"/>
  <c r="D16" i="2"/>
  <c r="E16" i="2"/>
  <c r="F16" i="2"/>
  <c r="G16" i="2"/>
  <c r="G21" i="2" s="1"/>
  <c r="H16" i="2"/>
  <c r="I16" i="2"/>
  <c r="I21" i="2" s="1"/>
  <c r="J16" i="2"/>
  <c r="K16" i="2"/>
  <c r="K21" i="2" s="1"/>
  <c r="L16" i="2"/>
  <c r="M16" i="2"/>
  <c r="N16" i="2"/>
  <c r="C16" i="2"/>
  <c r="N16" i="1"/>
  <c r="D16" i="1"/>
  <c r="E16" i="1"/>
  <c r="F16" i="1"/>
  <c r="G16" i="1"/>
  <c r="H16" i="1"/>
  <c r="I16" i="1"/>
  <c r="J16" i="1"/>
  <c r="K16" i="1"/>
  <c r="L16" i="1"/>
  <c r="M16" i="1"/>
  <c r="C16" i="1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12" i="4"/>
  <c r="D3" i="4"/>
  <c r="C3" i="4"/>
  <c r="B3" i="4"/>
  <c r="A1" i="3"/>
  <c r="A1" i="2"/>
  <c r="A1" i="4"/>
  <c r="N63" i="3"/>
  <c r="M63" i="3"/>
  <c r="L63" i="3"/>
  <c r="K63" i="3"/>
  <c r="J63" i="3"/>
  <c r="I63" i="3"/>
  <c r="H63" i="3"/>
  <c r="G63" i="3"/>
  <c r="F63" i="3"/>
  <c r="E63" i="3"/>
  <c r="D63" i="3"/>
  <c r="C63" i="3"/>
  <c r="N62" i="3"/>
  <c r="M62" i="3"/>
  <c r="L62" i="3"/>
  <c r="K62" i="3"/>
  <c r="J62" i="3"/>
  <c r="I62" i="3"/>
  <c r="H62" i="3"/>
  <c r="G62" i="3"/>
  <c r="F62" i="3"/>
  <c r="E62" i="3"/>
  <c r="D62" i="3"/>
  <c r="C62" i="3"/>
  <c r="N54" i="3"/>
  <c r="M54" i="3"/>
  <c r="L54" i="3"/>
  <c r="K54" i="3"/>
  <c r="J54" i="3"/>
  <c r="I54" i="3"/>
  <c r="H54" i="3"/>
  <c r="G54" i="3"/>
  <c r="F54" i="3"/>
  <c r="E54" i="3"/>
  <c r="D54" i="3"/>
  <c r="C54" i="3"/>
  <c r="N53" i="3"/>
  <c r="M53" i="3"/>
  <c r="L53" i="3"/>
  <c r="K53" i="3"/>
  <c r="J53" i="3"/>
  <c r="I53" i="3"/>
  <c r="H53" i="3"/>
  <c r="G53" i="3"/>
  <c r="F53" i="3"/>
  <c r="E53" i="3"/>
  <c r="D53" i="3"/>
  <c r="C53" i="3"/>
  <c r="N51" i="3"/>
  <c r="M51" i="3"/>
  <c r="L51" i="3"/>
  <c r="K51" i="3"/>
  <c r="J51" i="3"/>
  <c r="I51" i="3"/>
  <c r="H51" i="3"/>
  <c r="G51" i="3"/>
  <c r="F51" i="3"/>
  <c r="E51" i="3"/>
  <c r="D51" i="3"/>
  <c r="C51" i="3"/>
  <c r="O43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D27" i="4" s="1"/>
  <c r="O39" i="3"/>
  <c r="D26" i="4" s="1"/>
  <c r="O38" i="3"/>
  <c r="D25" i="4" s="1"/>
  <c r="O37" i="3"/>
  <c r="D24" i="4" s="1"/>
  <c r="O36" i="3"/>
  <c r="D23" i="4" s="1"/>
  <c r="O35" i="3"/>
  <c r="D22" i="4" s="1"/>
  <c r="O34" i="3"/>
  <c r="D21" i="4" s="1"/>
  <c r="O33" i="3"/>
  <c r="D20" i="4" s="1"/>
  <c r="O32" i="3"/>
  <c r="D19" i="4" s="1"/>
  <c r="O31" i="3"/>
  <c r="D18" i="4" s="1"/>
  <c r="O30" i="3"/>
  <c r="D17" i="4" s="1"/>
  <c r="O29" i="3"/>
  <c r="D16" i="4" s="1"/>
  <c r="O28" i="3"/>
  <c r="D15" i="4" s="1"/>
  <c r="O27" i="3"/>
  <c r="D14" i="4" s="1"/>
  <c r="O26" i="3"/>
  <c r="D13" i="4" s="1"/>
  <c r="O25" i="3"/>
  <c r="O13" i="3"/>
  <c r="O12" i="3"/>
  <c r="D31" i="4" s="1"/>
  <c r="O11" i="3"/>
  <c r="O10" i="3"/>
  <c r="N9" i="3"/>
  <c r="N14" i="3" s="1"/>
  <c r="N60" i="3" s="1"/>
  <c r="M9" i="3"/>
  <c r="M14" i="3" s="1"/>
  <c r="M60" i="3" s="1"/>
  <c r="L9" i="3"/>
  <c r="L14" i="3" s="1"/>
  <c r="L60" i="3" s="1"/>
  <c r="K9" i="3"/>
  <c r="K14" i="3" s="1"/>
  <c r="K60" i="3" s="1"/>
  <c r="J9" i="3"/>
  <c r="J14" i="3" s="1"/>
  <c r="J60" i="3" s="1"/>
  <c r="I9" i="3"/>
  <c r="I14" i="3" s="1"/>
  <c r="I60" i="3" s="1"/>
  <c r="H9" i="3"/>
  <c r="H14" i="3" s="1"/>
  <c r="H60" i="3" s="1"/>
  <c r="G9" i="3"/>
  <c r="G14" i="3" s="1"/>
  <c r="G60" i="3" s="1"/>
  <c r="F9" i="3"/>
  <c r="F14" i="3" s="1"/>
  <c r="F60" i="3" s="1"/>
  <c r="E9" i="3"/>
  <c r="E14" i="3" s="1"/>
  <c r="E60" i="3" s="1"/>
  <c r="D9" i="3"/>
  <c r="D14" i="3" s="1"/>
  <c r="D60" i="3" s="1"/>
  <c r="C9" i="3"/>
  <c r="O6" i="3"/>
  <c r="D4" i="4" s="1"/>
  <c r="N63" i="2"/>
  <c r="M63" i="2"/>
  <c r="L63" i="2"/>
  <c r="K63" i="2"/>
  <c r="J63" i="2"/>
  <c r="I63" i="2"/>
  <c r="H63" i="2"/>
  <c r="G63" i="2"/>
  <c r="F63" i="2"/>
  <c r="E63" i="2"/>
  <c r="D63" i="2"/>
  <c r="C63" i="2"/>
  <c r="N62" i="2"/>
  <c r="M62" i="2"/>
  <c r="L62" i="2"/>
  <c r="K62" i="2"/>
  <c r="J62" i="2"/>
  <c r="I62" i="2"/>
  <c r="H62" i="2"/>
  <c r="G62" i="2"/>
  <c r="F62" i="2"/>
  <c r="E62" i="2"/>
  <c r="D62" i="2"/>
  <c r="C62" i="2"/>
  <c r="N54" i="2"/>
  <c r="M54" i="2"/>
  <c r="L54" i="2"/>
  <c r="K54" i="2"/>
  <c r="J54" i="2"/>
  <c r="I54" i="2"/>
  <c r="H54" i="2"/>
  <c r="G54" i="2"/>
  <c r="F54" i="2"/>
  <c r="E54" i="2"/>
  <c r="D54" i="2"/>
  <c r="C54" i="2"/>
  <c r="N53" i="2"/>
  <c r="M53" i="2"/>
  <c r="L53" i="2"/>
  <c r="K53" i="2"/>
  <c r="J53" i="2"/>
  <c r="I53" i="2"/>
  <c r="H53" i="2"/>
  <c r="G53" i="2"/>
  <c r="F53" i="2"/>
  <c r="E53" i="2"/>
  <c r="D53" i="2"/>
  <c r="C53" i="2"/>
  <c r="N51" i="2"/>
  <c r="M51" i="2"/>
  <c r="L51" i="2"/>
  <c r="K51" i="2"/>
  <c r="J51" i="2"/>
  <c r="I51" i="2"/>
  <c r="H51" i="2"/>
  <c r="G51" i="2"/>
  <c r="F51" i="2"/>
  <c r="E51" i="2"/>
  <c r="D51" i="2"/>
  <c r="C51" i="2"/>
  <c r="O43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C27" i="4" s="1"/>
  <c r="O39" i="2"/>
  <c r="C26" i="4" s="1"/>
  <c r="O38" i="2"/>
  <c r="C25" i="4" s="1"/>
  <c r="O37" i="2"/>
  <c r="C24" i="4" s="1"/>
  <c r="O36" i="2"/>
  <c r="C23" i="4" s="1"/>
  <c r="O35" i="2"/>
  <c r="C22" i="4" s="1"/>
  <c r="O34" i="2"/>
  <c r="C21" i="4" s="1"/>
  <c r="O33" i="2"/>
  <c r="C20" i="4" s="1"/>
  <c r="O32" i="2"/>
  <c r="C19" i="4" s="1"/>
  <c r="O31" i="2"/>
  <c r="C18" i="4" s="1"/>
  <c r="O30" i="2"/>
  <c r="C17" i="4" s="1"/>
  <c r="O29" i="2"/>
  <c r="C16" i="4" s="1"/>
  <c r="O28" i="2"/>
  <c r="C15" i="4" s="1"/>
  <c r="O27" i="2"/>
  <c r="C14" i="4" s="1"/>
  <c r="O26" i="2"/>
  <c r="C13" i="4" s="1"/>
  <c r="O25" i="2"/>
  <c r="O13" i="2"/>
  <c r="O12" i="2"/>
  <c r="C31" i="4" s="1"/>
  <c r="O11" i="2"/>
  <c r="O10" i="2"/>
  <c r="N9" i="2"/>
  <c r="N14" i="2" s="1"/>
  <c r="N60" i="2" s="1"/>
  <c r="M9" i="2"/>
  <c r="M14" i="2" s="1"/>
  <c r="M60" i="2" s="1"/>
  <c r="L9" i="2"/>
  <c r="L14" i="2" s="1"/>
  <c r="L60" i="2" s="1"/>
  <c r="K9" i="2"/>
  <c r="K14" i="2" s="1"/>
  <c r="K60" i="2" s="1"/>
  <c r="J9" i="2"/>
  <c r="J14" i="2" s="1"/>
  <c r="J60" i="2" s="1"/>
  <c r="I9" i="2"/>
  <c r="I14" i="2" s="1"/>
  <c r="I60" i="2" s="1"/>
  <c r="H9" i="2"/>
  <c r="H14" i="2" s="1"/>
  <c r="H60" i="2" s="1"/>
  <c r="G9" i="2"/>
  <c r="G14" i="2" s="1"/>
  <c r="G60" i="2" s="1"/>
  <c r="F9" i="2"/>
  <c r="F14" i="2" s="1"/>
  <c r="F60" i="2" s="1"/>
  <c r="E9" i="2"/>
  <c r="E14" i="2" s="1"/>
  <c r="E60" i="2" s="1"/>
  <c r="D9" i="2"/>
  <c r="D14" i="2" s="1"/>
  <c r="D60" i="2" s="1"/>
  <c r="C9" i="2"/>
  <c r="O6" i="2"/>
  <c r="C4" i="4" s="1"/>
  <c r="D54" i="1"/>
  <c r="E54" i="1"/>
  <c r="F54" i="1"/>
  <c r="G54" i="1"/>
  <c r="H54" i="1"/>
  <c r="I54" i="1"/>
  <c r="J54" i="1"/>
  <c r="K54" i="1"/>
  <c r="L54" i="1"/>
  <c r="M54" i="1"/>
  <c r="N54" i="1"/>
  <c r="C54" i="1"/>
  <c r="N53" i="1"/>
  <c r="D53" i="1"/>
  <c r="E53" i="1"/>
  <c r="F53" i="1"/>
  <c r="G53" i="1"/>
  <c r="H53" i="1"/>
  <c r="I53" i="1"/>
  <c r="J53" i="1"/>
  <c r="K53" i="1"/>
  <c r="L53" i="1"/>
  <c r="M53" i="1"/>
  <c r="C53" i="1"/>
  <c r="D51" i="1"/>
  <c r="E51" i="1"/>
  <c r="F51" i="1"/>
  <c r="G51" i="1"/>
  <c r="H51" i="1"/>
  <c r="I51" i="1"/>
  <c r="J51" i="1"/>
  <c r="K51" i="1"/>
  <c r="L51" i="1"/>
  <c r="M51" i="1"/>
  <c r="N51" i="1"/>
  <c r="C51" i="1"/>
  <c r="D63" i="1"/>
  <c r="E63" i="1"/>
  <c r="F63" i="1"/>
  <c r="G63" i="1"/>
  <c r="H63" i="1"/>
  <c r="I63" i="1"/>
  <c r="J63" i="1"/>
  <c r="K63" i="1"/>
  <c r="L63" i="1"/>
  <c r="M63" i="1"/>
  <c r="N63" i="1"/>
  <c r="C63" i="1"/>
  <c r="D62" i="1"/>
  <c r="E62" i="1"/>
  <c r="F62" i="1"/>
  <c r="G62" i="1"/>
  <c r="H62" i="1"/>
  <c r="I62" i="1"/>
  <c r="J62" i="1"/>
  <c r="K62" i="1"/>
  <c r="L62" i="1"/>
  <c r="M62" i="1"/>
  <c r="N62" i="1"/>
  <c r="C62" i="1"/>
  <c r="O43" i="1"/>
  <c r="B30" i="4" s="1"/>
  <c r="C59" i="1"/>
  <c r="K21" i="3" l="1"/>
  <c r="E21" i="3"/>
  <c r="L21" i="3"/>
  <c r="J65" i="3"/>
  <c r="J21" i="3"/>
  <c r="D21" i="3"/>
  <c r="I21" i="3"/>
  <c r="M21" i="3"/>
  <c r="H21" i="3"/>
  <c r="C21" i="3"/>
  <c r="H65" i="3"/>
  <c r="G21" i="3"/>
  <c r="N21" i="3"/>
  <c r="F21" i="3"/>
  <c r="N21" i="2"/>
  <c r="F21" i="2"/>
  <c r="M21" i="2"/>
  <c r="E21" i="2"/>
  <c r="L21" i="2"/>
  <c r="D21" i="2"/>
  <c r="H65" i="2"/>
  <c r="H21" i="2"/>
  <c r="C21" i="2"/>
  <c r="C22" i="2" s="1"/>
  <c r="D19" i="2" s="1"/>
  <c r="D65" i="2"/>
  <c r="J21" i="2"/>
  <c r="O63" i="3"/>
  <c r="O64" i="1"/>
  <c r="O49" i="1"/>
  <c r="F65" i="2"/>
  <c r="O16" i="2"/>
  <c r="C6" i="4" s="1"/>
  <c r="C8" i="4" s="1"/>
  <c r="O16" i="3"/>
  <c r="D6" i="4" s="1"/>
  <c r="D8" i="4" s="1"/>
  <c r="D9" i="4" s="1"/>
  <c r="D65" i="3"/>
  <c r="L65" i="2"/>
  <c r="D65" i="1"/>
  <c r="N65" i="1"/>
  <c r="O41" i="3"/>
  <c r="O62" i="3"/>
  <c r="F65" i="3"/>
  <c r="O63" i="2"/>
  <c r="C30" i="4"/>
  <c r="O41" i="2"/>
  <c r="O62" i="2"/>
  <c r="O63" i="1"/>
  <c r="C12" i="4"/>
  <c r="C28" i="4" s="1"/>
  <c r="D12" i="4"/>
  <c r="D28" i="4" s="1"/>
  <c r="O9" i="3"/>
  <c r="O14" i="3" s="1"/>
  <c r="J65" i="2"/>
  <c r="O9" i="2"/>
  <c r="O14" i="2" s="1"/>
  <c r="C14" i="3"/>
  <c r="C60" i="3" s="1"/>
  <c r="O60" i="3" s="1"/>
  <c r="C14" i="2"/>
  <c r="C60" i="2" s="1"/>
  <c r="O60" i="2" s="1"/>
  <c r="F65" i="1"/>
  <c r="O62" i="1"/>
  <c r="H65" i="1"/>
  <c r="L65" i="1"/>
  <c r="J65" i="1"/>
  <c r="D41" i="1"/>
  <c r="E41" i="1"/>
  <c r="F41" i="1"/>
  <c r="G41" i="1"/>
  <c r="H41" i="1"/>
  <c r="I41" i="1"/>
  <c r="J41" i="1"/>
  <c r="K41" i="1"/>
  <c r="L41" i="1"/>
  <c r="M41" i="1"/>
  <c r="N41" i="1"/>
  <c r="C41" i="1"/>
  <c r="O40" i="1"/>
  <c r="B27" i="4" s="1"/>
  <c r="O39" i="1"/>
  <c r="B26" i="4" s="1"/>
  <c r="O38" i="1"/>
  <c r="B25" i="4" s="1"/>
  <c r="O37" i="1"/>
  <c r="B24" i="4" s="1"/>
  <c r="O36" i="1"/>
  <c r="B23" i="4" s="1"/>
  <c r="O35" i="1"/>
  <c r="B22" i="4" s="1"/>
  <c r="O34" i="1"/>
  <c r="B21" i="4" s="1"/>
  <c r="O33" i="1"/>
  <c r="B20" i="4" s="1"/>
  <c r="O32" i="1"/>
  <c r="B19" i="4" s="1"/>
  <c r="O31" i="1"/>
  <c r="B18" i="4" s="1"/>
  <c r="O30" i="1"/>
  <c r="B17" i="4" s="1"/>
  <c r="O29" i="1"/>
  <c r="B16" i="4" s="1"/>
  <c r="O28" i="1"/>
  <c r="B15" i="4" s="1"/>
  <c r="O27" i="1"/>
  <c r="B14" i="4" s="1"/>
  <c r="O26" i="1"/>
  <c r="B13" i="4" s="1"/>
  <c r="O25" i="1"/>
  <c r="B12" i="4" s="1"/>
  <c r="N65" i="3" l="1"/>
  <c r="L65" i="3"/>
  <c r="O65" i="3" s="1"/>
  <c r="O61" i="3"/>
  <c r="C34" i="4"/>
  <c r="O61" i="2"/>
  <c r="D22" i="2"/>
  <c r="E19" i="2" s="1"/>
  <c r="E22" i="2" s="1"/>
  <c r="F19" i="2" s="1"/>
  <c r="F22" i="2" s="1"/>
  <c r="G19" i="2" s="1"/>
  <c r="G22" i="2" s="1"/>
  <c r="H19" i="2" s="1"/>
  <c r="H22" i="2" s="1"/>
  <c r="I19" i="2" s="1"/>
  <c r="I22" i="2" s="1"/>
  <c r="J19" i="2" s="1"/>
  <c r="J22" i="2" s="1"/>
  <c r="K19" i="2" s="1"/>
  <c r="K22" i="2" s="1"/>
  <c r="L19" i="2" s="1"/>
  <c r="L22" i="2" s="1"/>
  <c r="M19" i="2" s="1"/>
  <c r="M22" i="2" s="1"/>
  <c r="N19" i="2" s="1"/>
  <c r="N22" i="2" s="1"/>
  <c r="C19" i="3" s="1"/>
  <c r="C22" i="3" s="1"/>
  <c r="D19" i="3" s="1"/>
  <c r="D22" i="3" s="1"/>
  <c r="E19" i="3" s="1"/>
  <c r="E22" i="3" s="1"/>
  <c r="F19" i="3" s="1"/>
  <c r="F22" i="3" s="1"/>
  <c r="G19" i="3" s="1"/>
  <c r="G22" i="3" s="1"/>
  <c r="H19" i="3" s="1"/>
  <c r="H22" i="3" s="1"/>
  <c r="I19" i="3" s="1"/>
  <c r="I22" i="3" s="1"/>
  <c r="J19" i="3" s="1"/>
  <c r="J22" i="3" s="1"/>
  <c r="K19" i="3" s="1"/>
  <c r="K22" i="3" s="1"/>
  <c r="L19" i="3" s="1"/>
  <c r="L22" i="3" s="1"/>
  <c r="M19" i="3" s="1"/>
  <c r="M22" i="3" s="1"/>
  <c r="N19" i="3" s="1"/>
  <c r="N22" i="3" s="1"/>
  <c r="C9" i="4"/>
  <c r="C35" i="4"/>
  <c r="N65" i="2"/>
  <c r="O65" i="2" s="1"/>
  <c r="D30" i="4"/>
  <c r="D34" i="4" s="1"/>
  <c r="O61" i="1"/>
  <c r="B28" i="4"/>
  <c r="O65" i="1"/>
  <c r="O41" i="1"/>
  <c r="O16" i="1"/>
  <c r="B6" i="4" s="1"/>
  <c r="O10" i="1"/>
  <c r="O11" i="1"/>
  <c r="O12" i="1"/>
  <c r="B31" i="4" s="1"/>
  <c r="O13" i="1"/>
  <c r="D9" i="1"/>
  <c r="D14" i="1" s="1"/>
  <c r="D60" i="1" s="1"/>
  <c r="E9" i="1"/>
  <c r="E14" i="1" s="1"/>
  <c r="E60" i="1" s="1"/>
  <c r="F9" i="1"/>
  <c r="F14" i="1" s="1"/>
  <c r="F60" i="1" s="1"/>
  <c r="G9" i="1"/>
  <c r="G14" i="1" s="1"/>
  <c r="G60" i="1" s="1"/>
  <c r="H9" i="1"/>
  <c r="H14" i="1" s="1"/>
  <c r="H60" i="1" s="1"/>
  <c r="I9" i="1"/>
  <c r="I14" i="1" s="1"/>
  <c r="I60" i="1" s="1"/>
  <c r="J9" i="1"/>
  <c r="J14" i="1" s="1"/>
  <c r="J60" i="1" s="1"/>
  <c r="K9" i="1"/>
  <c r="K14" i="1" s="1"/>
  <c r="K60" i="1" s="1"/>
  <c r="L9" i="1"/>
  <c r="L14" i="1" s="1"/>
  <c r="L60" i="1" s="1"/>
  <c r="M9" i="1"/>
  <c r="M14" i="1" s="1"/>
  <c r="M60" i="1" s="1"/>
  <c r="N9" i="1"/>
  <c r="N14" i="1" s="1"/>
  <c r="N60" i="1" s="1"/>
  <c r="C9" i="1"/>
  <c r="C14" i="1" s="1"/>
  <c r="C60" i="1" s="1"/>
  <c r="O6" i="1"/>
  <c r="B4" i="4" s="1"/>
  <c r="C66" i="1" l="1"/>
  <c r="D59" i="1" s="1"/>
  <c r="D66" i="1" s="1"/>
  <c r="E59" i="1" s="1"/>
  <c r="D35" i="4"/>
  <c r="B8" i="4"/>
  <c r="B34" i="4" s="1"/>
  <c r="O60" i="1"/>
  <c r="O9" i="1"/>
  <c r="O14" i="1" s="1"/>
  <c r="E66" i="1" l="1"/>
  <c r="F59" i="1" s="1"/>
  <c r="B35" i="4"/>
  <c r="B9" i="4"/>
  <c r="F66" i="1" l="1"/>
  <c r="G59" i="1" s="1"/>
  <c r="G66" i="1" l="1"/>
  <c r="H59" i="1" s="1"/>
  <c r="H66" i="1" l="1"/>
  <c r="I59" i="1" s="1"/>
  <c r="I66" i="1" l="1"/>
  <c r="J59" i="1" s="1"/>
  <c r="J66" i="1" l="1"/>
  <c r="K59" i="1" s="1"/>
  <c r="K66" i="1" l="1"/>
  <c r="L59" i="1" s="1"/>
  <c r="L66" i="1" l="1"/>
  <c r="M59" i="1" s="1"/>
  <c r="M66" i="1" l="1"/>
  <c r="N59" i="1" s="1"/>
  <c r="N66" i="1" l="1"/>
  <c r="C3" i="2" s="1"/>
  <c r="C59" i="2" s="1"/>
  <c r="C66" i="2" l="1"/>
  <c r="D59" i="2" s="1"/>
  <c r="D66" i="2" l="1"/>
  <c r="E59" i="2" s="1"/>
  <c r="E66" i="2" s="1"/>
  <c r="F59" i="2" s="1"/>
  <c r="F66" i="2" s="1"/>
  <c r="G59" i="2" s="1"/>
  <c r="G66" i="2" l="1"/>
  <c r="H59" i="2" s="1"/>
  <c r="H66" i="2" l="1"/>
  <c r="I59" i="2" s="1"/>
  <c r="I66" i="2" l="1"/>
  <c r="J59" i="2" s="1"/>
  <c r="J66" i="2" l="1"/>
  <c r="K59" i="2" s="1"/>
  <c r="K66" i="2" l="1"/>
  <c r="L59" i="2" s="1"/>
  <c r="L66" i="2" l="1"/>
  <c r="M59" i="2" s="1"/>
  <c r="M66" i="2" l="1"/>
  <c r="N59" i="2" s="1"/>
  <c r="N66" i="2" l="1"/>
  <c r="C3" i="3" s="1"/>
  <c r="C59" i="3" s="1"/>
  <c r="C66" i="3" l="1"/>
  <c r="D59" i="3" s="1"/>
  <c r="D66" i="3" l="1"/>
  <c r="E59" i="3" s="1"/>
  <c r="E66" i="3" s="1"/>
  <c r="F59" i="3" s="1"/>
  <c r="F66" i="3" s="1"/>
  <c r="G59" i="3" s="1"/>
  <c r="G66" i="3" l="1"/>
  <c r="H59" i="3" s="1"/>
  <c r="H66" i="3" l="1"/>
  <c r="I59" i="3" s="1"/>
  <c r="I66" i="3" l="1"/>
  <c r="J59" i="3" s="1"/>
  <c r="J66" i="3" l="1"/>
  <c r="K59" i="3" s="1"/>
  <c r="K66" i="3" l="1"/>
  <c r="L59" i="3" s="1"/>
  <c r="L66" i="3" l="1"/>
  <c r="M59" i="3" s="1"/>
  <c r="M66" i="3" l="1"/>
  <c r="N59" i="3" s="1"/>
  <c r="N66" i="3" s="1"/>
</calcChain>
</file>

<file path=xl/sharedStrings.xml><?xml version="1.0" encoding="utf-8"?>
<sst xmlns="http://schemas.openxmlformats.org/spreadsheetml/2006/main" count="285" uniqueCount="135">
  <si>
    <t>Company Name</t>
  </si>
  <si>
    <t>Financial Projections</t>
  </si>
  <si>
    <t>Sales</t>
  </si>
  <si>
    <t>Vat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</si>
  <si>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</si>
  <si>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</si>
  <si>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</si>
  <si>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</si>
  <si>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</si>
  <si>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</si>
  <si>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</si>
  <si>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</si>
  <si>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</si>
  <si>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</si>
  <si>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</si>
  <si>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</si>
  <si>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</si>
  <si>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Bank loan</t>
  </si>
  <si>
    <t>Investment</t>
  </si>
  <si>
    <t>Grants</t>
  </si>
  <si>
    <t>Other</t>
  </si>
  <si>
    <t>Income:</t>
  </si>
  <si>
    <t>Debtors</t>
  </si>
  <si>
    <t>Total income</t>
  </si>
  <si>
    <t>Cost of sales</t>
  </si>
  <si>
    <t>Operating Expenses:</t>
  </si>
  <si>
    <t>Wages and salaries</t>
  </si>
  <si>
    <t>Rent and rates</t>
  </si>
  <si>
    <t>Insurance</t>
  </si>
  <si>
    <t>Electricity</t>
  </si>
  <si>
    <t>Phone</t>
  </si>
  <si>
    <t>Print &amp; Stationery</t>
  </si>
  <si>
    <t>Motor &amp; Travel</t>
  </si>
  <si>
    <t>Marketing</t>
  </si>
  <si>
    <t>IT</t>
  </si>
  <si>
    <t>Audit &amp; Accountancy</t>
  </si>
  <si>
    <t>Opening Bank Balance</t>
  </si>
  <si>
    <t>Opening Bank Balance:</t>
  </si>
  <si>
    <t>Repairs &amp; Maintenance</t>
  </si>
  <si>
    <t>Sundries</t>
  </si>
  <si>
    <t>Cash flow statement</t>
  </si>
  <si>
    <t>Bank fees</t>
  </si>
  <si>
    <t>Purchase of assets</t>
  </si>
  <si>
    <t>Depreciation</t>
  </si>
  <si>
    <t>years</t>
  </si>
  <si>
    <t>Operating expenses</t>
  </si>
  <si>
    <t>Vat on sales</t>
  </si>
  <si>
    <t>Vat on operating expenses</t>
  </si>
  <si>
    <t>Vat on purchase of assets</t>
  </si>
  <si>
    <t>Vat payments</t>
  </si>
  <si>
    <t>Closing Bank Balance</t>
  </si>
  <si>
    <t>YEAR 1</t>
  </si>
  <si>
    <t>YEAR 2</t>
  </si>
  <si>
    <t>YEAR 3</t>
  </si>
  <si>
    <t>Gross profit</t>
  </si>
  <si>
    <t>Net profit</t>
  </si>
  <si>
    <t>PROFIT &amp; LOSS STATEMENT</t>
  </si>
  <si>
    <t xml:space="preserve"> </t>
  </si>
  <si>
    <t>Grants received</t>
  </si>
  <si>
    <t>Loan repayments</t>
  </si>
  <si>
    <t>Capital portion</t>
  </si>
  <si>
    <t>Interest portion</t>
  </si>
  <si>
    <t>Total monthly repayment</t>
  </si>
  <si>
    <t>Interest on loans</t>
  </si>
  <si>
    <t>Total expenses</t>
  </si>
  <si>
    <t>Stock</t>
  </si>
  <si>
    <t>Opening stock</t>
  </si>
  <si>
    <t>Purchases</t>
  </si>
  <si>
    <t>Stock used for sales</t>
  </si>
  <si>
    <t>Closing stock</t>
  </si>
  <si>
    <t>Purchase of stock</t>
  </si>
  <si>
    <t>Vat on purchase of stock</t>
  </si>
  <si>
    <t>Cells highlighted in yellow throughout this template require your input</t>
  </si>
  <si>
    <t>Important Items to consider:</t>
  </si>
  <si>
    <t>Always make sure that your grant application matches the financial projections</t>
  </si>
  <si>
    <t>Show continuity from your most recent accounts</t>
  </si>
  <si>
    <t>Be realistic about sales</t>
  </si>
  <si>
    <t>Stock is usually purchased in bulk – not just when you need it</t>
  </si>
  <si>
    <t>Cost of sales = Direct Cost of producing the product your sell (materials, ingredients, packaging, etc.)</t>
  </si>
  <si>
    <t>Gross Margin = Sales minus Cost of Sales</t>
  </si>
  <si>
    <t>-Should Be generally consistent from year to year</t>
  </si>
  <si>
    <t>Operating expenses/Overheads</t>
  </si>
  <si>
    <t>Timing is important</t>
  </si>
  <si>
    <t>Bank loans</t>
  </si>
  <si>
    <r>
      <t>-</t>
    </r>
    <r>
      <rPr>
        <sz val="10"/>
        <color rgb="FF000000"/>
        <rFont val="Calibri"/>
        <family val="2"/>
      </rPr>
      <t>Have a revenue model that shows how many items you will sell and the price you will sell them at</t>
    </r>
  </si>
  <si>
    <r>
      <t>-</t>
    </r>
    <r>
      <rPr>
        <sz val="10"/>
        <color rgb="FF000000"/>
        <rFont val="Calibri"/>
        <family val="2"/>
      </rPr>
      <t>Grow sales incrementally</t>
    </r>
  </si>
  <si>
    <r>
      <t>-</t>
    </r>
    <r>
      <rPr>
        <sz val="10"/>
        <color rgb="FF000000"/>
        <rFont val="Calibri"/>
        <family val="2"/>
      </rPr>
      <t>P&amp;L show sales without VAT</t>
    </r>
  </si>
  <si>
    <r>
      <t>-</t>
    </r>
    <r>
      <rPr>
        <sz val="10"/>
        <color rgb="FF000000"/>
        <rFont val="Calibri"/>
        <family val="2"/>
      </rPr>
      <t>Include seasonal variations if needed</t>
    </r>
  </si>
  <si>
    <r>
      <t>-</t>
    </r>
    <r>
      <rPr>
        <sz val="10"/>
        <color rgb="FF000000"/>
        <rFont val="Calibri"/>
        <family val="2"/>
      </rPr>
      <t>Show as a percentage</t>
    </r>
  </si>
  <si>
    <r>
      <t>-</t>
    </r>
    <r>
      <rPr>
        <sz val="10"/>
        <color rgb="FF000000"/>
        <rFont val="Calibri"/>
        <family val="2"/>
      </rPr>
      <t>These costs are incurred regardless of sales</t>
    </r>
  </si>
  <si>
    <r>
      <t>-</t>
    </r>
    <r>
      <rPr>
        <sz val="10"/>
        <color rgb="FF000000"/>
        <rFont val="Calibri"/>
        <family val="2"/>
      </rPr>
      <t>Rent, rates, wages, insurance, phone, marketing, IT, etc.</t>
    </r>
  </si>
  <si>
    <r>
      <t>-</t>
    </r>
    <r>
      <rPr>
        <sz val="10"/>
        <color rgb="FF000000"/>
        <rFont val="Calibri"/>
        <family val="2"/>
      </rPr>
      <t>Don’t forget to add Employers PRSI to the cost of wages</t>
    </r>
  </si>
  <si>
    <r>
      <t>-</t>
    </r>
    <r>
      <rPr>
        <sz val="10"/>
        <color rgb="FF000000"/>
        <rFont val="Calibri"/>
        <family val="2"/>
      </rPr>
      <t>Some costs are incurred monthly, others quarterly or even annually</t>
    </r>
  </si>
  <si>
    <r>
      <t>-</t>
    </r>
    <r>
      <rPr>
        <sz val="10"/>
        <color rgb="FF000000"/>
        <rFont val="Calibri"/>
        <family val="2"/>
      </rPr>
      <t>Total purchase cost affects the cash flow</t>
    </r>
  </si>
  <si>
    <r>
      <t>-</t>
    </r>
    <r>
      <rPr>
        <sz val="10"/>
        <color rgb="FF000000"/>
        <rFont val="Calibri"/>
        <family val="2"/>
      </rPr>
      <t>Depreciation affects the P&amp;L</t>
    </r>
  </si>
  <si>
    <r>
      <t>-</t>
    </r>
    <r>
      <rPr>
        <sz val="10"/>
        <color rgb="FF000000"/>
        <rFont val="Calibri"/>
        <family val="2"/>
      </rPr>
      <t>Total repayment affects the cash flow</t>
    </r>
  </si>
  <si>
    <r>
      <t>-</t>
    </r>
    <r>
      <rPr>
        <sz val="10"/>
        <color rgb="FF000000"/>
        <rFont val="Calibri"/>
        <family val="2"/>
      </rPr>
      <t>Only the interest will impact the P&amp;L</t>
    </r>
  </si>
  <si>
    <r>
      <t>-</t>
    </r>
    <r>
      <rPr>
        <sz val="10"/>
        <color rgb="FF000000"/>
        <rFont val="Calibri"/>
        <family val="2"/>
      </rPr>
      <t>Ensure the timing of receipts from debtors is reasonable</t>
    </r>
  </si>
  <si>
    <r>
      <t>-</t>
    </r>
    <r>
      <rPr>
        <sz val="10"/>
        <color rgb="FF000000"/>
        <rFont val="Calibri"/>
        <family val="2"/>
      </rPr>
      <t>This can impact cash flow quite considerably!</t>
    </r>
  </si>
  <si>
    <t>Growth Pillars</t>
  </si>
  <si>
    <t>Milestones</t>
  </si>
  <si>
    <t>Previous Year</t>
  </si>
  <si>
    <t>INSERT DATE</t>
  </si>
  <si>
    <t>at time of application</t>
  </si>
  <si>
    <t>LEO STAFF</t>
  </si>
  <si>
    <t>(edit as required)</t>
  </si>
  <si>
    <t>Strategy / Business Planning</t>
  </si>
  <si>
    <t>% Growth of New Customers in Existing Markets</t>
  </si>
  <si>
    <t>% Growth of New Markets</t>
  </si>
  <si>
    <t>% Increased Sales to Existing Customers</t>
  </si>
  <si>
    <t>Export Journey Commenced</t>
  </si>
  <si>
    <t>Management &amp; HR</t>
  </si>
  <si>
    <t>New Jobs Planned/Created</t>
  </si>
  <si>
    <t>Staff Training commenced/completed</t>
  </si>
  <si>
    <t>Sales &amp; Marketing</t>
  </si>
  <si>
    <t>% Growth in New Online Trading</t>
  </si>
  <si>
    <t>Any Brand Development planned/undertaken</t>
  </si>
  <si>
    <t>% of New Online Trading</t>
  </si>
  <si>
    <t>Any Market Research planned/undertaken</t>
  </si>
  <si>
    <t xml:space="preserve">Innovation </t>
  </si>
  <si>
    <t>Any New Product Development Plans</t>
  </si>
  <si>
    <t>Any New Process Development</t>
  </si>
  <si>
    <t>Any Green/Environmental improvements</t>
  </si>
  <si>
    <t xml:space="preserve">Operations </t>
  </si>
  <si>
    <t>% Savings on COGS</t>
  </si>
  <si>
    <t>% Gross Margin improvement</t>
  </si>
  <si>
    <t>% Net Margin improvement</t>
  </si>
  <si>
    <t>Productivity improvements</t>
  </si>
  <si>
    <t>Finance</t>
  </si>
  <si>
    <t>List any Financial Milestones set</t>
  </si>
  <si>
    <t>Record Improved Turnover</t>
  </si>
  <si>
    <t>Record Improved Profitability</t>
  </si>
  <si>
    <r>
      <t xml:space="preserve">Current </t>
    </r>
    <r>
      <rPr>
        <b/>
        <sz val="10"/>
        <color rgb="FF000000"/>
        <rFont val="Calibri"/>
        <family val="2"/>
      </rPr>
      <t>Baseline</t>
    </r>
    <r>
      <rPr>
        <sz val="10"/>
        <color rgb="FF000000"/>
        <rFont val="Calibri"/>
        <family val="2"/>
      </rPr>
      <t xml:space="preserve"> Established</t>
    </r>
  </si>
  <si>
    <r>
      <t xml:space="preserve">Identify </t>
    </r>
    <r>
      <rPr>
        <b/>
        <sz val="10"/>
        <color rgb="FF000000"/>
        <rFont val="Calibri"/>
        <family val="2"/>
      </rPr>
      <t>Targets</t>
    </r>
    <r>
      <rPr>
        <sz val="10"/>
        <color rgb="FF000000"/>
        <rFont val="Calibri"/>
        <family val="2"/>
      </rPr>
      <t xml:space="preserve"> </t>
    </r>
  </si>
  <si>
    <r>
      <t xml:space="preserve">Degree of </t>
    </r>
    <r>
      <rPr>
        <b/>
        <sz val="10"/>
        <color rgb="FF000000"/>
        <rFont val="Calibri"/>
        <family val="2"/>
      </rPr>
      <t>Achievement</t>
    </r>
    <r>
      <rPr>
        <sz val="10"/>
        <color rgb="FF000000"/>
        <rFont val="Calibri"/>
        <family val="2"/>
      </rPr>
      <t xml:space="preserve"> Vs. Baseline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</si>
</sst>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;[Red]\-#,##0.00;\ \ \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i/>
      <sz val="10"/>
      <color rgb="FF000000"/>
      <name val="Calibri"/>
      <family val="2"/>
    </font>
    <font>
      <i/>
      <sz val="9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10" fontId="0" fillId="0" borderId="0" xfId="2" applyNumberFormat="1" applyFont="1"/>
    <xf numFmtId="0" fontId="0" fillId="0" borderId="0" xfId="0" applyAlignment="1">
      <alignment horizontal="right"/>
    </xf>
    <xf numFmtId="43" fontId="0" fillId="0" borderId="0" xfId="1" applyFont="1" applyAlignment="1">
      <alignment horizontal="right"/>
    </xf>
    <xf numFmtId="43" fontId="0" fillId="0" borderId="0" xfId="0" applyNumberFormat="1" applyAlignment="1">
      <alignment horizontal="right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/>
    </xf>
    <xf numFmtId="10" fontId="0" fillId="0" borderId="0" xfId="0" applyNumberFormat="1"/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164" fontId="0" fillId="0" borderId="0" xfId="1" applyNumberFormat="1" applyFont="1"/>
    <xf numFmtId="43" fontId="0" fillId="0" borderId="0" xfId="0" applyNumberFormat="1" applyAlignment="1">
      <alignment horizontal="left"/>
    </xf>
    <xf numFmtId="43" fontId="0" fillId="3" borderId="0" xfId="1" applyFont="1" applyFill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1" applyNumberFormat="1" applyFont="1" applyAlignment="1">
      <alignment horizontal="right"/>
    </xf>
    <xf numFmtId="0" fontId="2" fillId="2" borderId="0" xfId="0" applyFont="1" applyFill="1"/>
    <xf numFmtId="0" fontId="2" fillId="3" borderId="0" xfId="0" applyFont="1" applyFill="1"/>
    <xf numFmtId="9" fontId="0" fillId="0" borderId="0" xfId="2" applyFont="1" applyAlignment="1">
      <alignment horizontal="right"/>
    </xf>
    <xf numFmtId="43" fontId="0" fillId="0" borderId="0" xfId="0" applyNumberFormat="1" applyFill="1" applyAlignment="1">
      <alignment horizontal="right"/>
    </xf>
    <xf numFmtId="0" fontId="3" fillId="2" borderId="0" xfId="0" applyFont="1" applyFill="1"/>
    <xf numFmtId="10" fontId="0" fillId="3" borderId="0" xfId="2" applyNumberFormat="1" applyFont="1" applyFill="1"/>
    <xf numFmtId="10" fontId="0" fillId="3" borderId="0" xfId="0" applyNumberFormat="1" applyFill="1"/>
    <xf numFmtId="164" fontId="0" fillId="3" borderId="0" xfId="1" applyNumberFormat="1" applyFont="1" applyFill="1"/>
    <xf numFmtId="0" fontId="0" fillId="0" borderId="0" xfId="0" quotePrefix="1"/>
    <xf numFmtId="43" fontId="0" fillId="3" borderId="0" xfId="1" applyFont="1" applyFill="1" applyAlignment="1">
      <alignment horizontal="left"/>
    </xf>
    <xf numFmtId="0" fontId="2" fillId="0" borderId="0" xfId="0" applyFont="1" applyFill="1" applyAlignment="1">
      <alignment horizontal="left"/>
    </xf>
    <xf numFmtId="10" fontId="0" fillId="0" borderId="0" xfId="0" applyNumberFormat="1" applyFill="1"/>
    <xf numFmtId="43" fontId="0" fillId="0" borderId="0" xfId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" borderId="0" xfId="0" applyFont="1" applyFill="1"/>
    <xf numFmtId="0" fontId="5" fillId="0" borderId="0" xfId="0" applyFont="1"/>
    <xf numFmtId="0" fontId="6" fillId="0" borderId="0" xfId="0" applyFont="1" applyAlignment="1">
      <alignment horizontal="left" vertical="center" indent="4" readingOrder="1"/>
    </xf>
    <xf numFmtId="0" fontId="6" fillId="0" borderId="0" xfId="0" applyFont="1" applyAlignment="1">
      <alignment horizontal="left" vertical="center" indent="7" readingOrder="1"/>
    </xf>
    <xf numFmtId="0" fontId="6" fillId="0" borderId="0" xfId="0" applyFont="1"/>
    <xf numFmtId="49" fontId="6" fillId="0" borderId="0" xfId="0" applyNumberFormat="1" applyFont="1" applyAlignment="1">
      <alignment horizontal="left" vertical="center" indent="7" readingOrder="1"/>
    </xf>
    <xf numFmtId="0" fontId="7" fillId="0" borderId="0" xfId="0" applyFont="1"/>
    <xf numFmtId="0" fontId="6" fillId="0" borderId="2" xfId="0" applyFont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0" xfId="0" applyFont="1"/>
    <xf numFmtId="0" fontId="12" fillId="0" borderId="6" xfId="0" applyFont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BBE03-17F1-41B8-B518-0B3B0B08FC95}">
  <dimension ref="A1:B38"/>
  <sheetViews>
    <sheetView workbookViewId="0">
      <selection activeCell="B8" sqref="B8"/>
    </sheetView>
  </sheetViews>
  <sheetFormatPr defaultRowHeight="15" x14ac:dyDescent="0.25"/>
  <cols>
    <col min="1" max="1" width="11.5703125" style="32" customWidth="1"/>
    <col min="2" max="2" width="100.28515625" customWidth="1"/>
  </cols>
  <sheetData>
    <row r="1" spans="1:2" x14ac:dyDescent="0.25">
      <c r="A1" s="31"/>
    </row>
    <row r="3" spans="1:2" x14ac:dyDescent="0.25">
      <c r="B3" s="33" t="s">
        <v>72</v>
      </c>
    </row>
    <row r="5" spans="1:2" x14ac:dyDescent="0.25">
      <c r="B5" s="34" t="s">
        <v>73</v>
      </c>
    </row>
    <row r="6" spans="1:2" x14ac:dyDescent="0.25">
      <c r="B6" s="35" t="s">
        <v>74</v>
      </c>
    </row>
    <row r="7" spans="1:2" x14ac:dyDescent="0.25">
      <c r="B7" s="35" t="s">
        <v>75</v>
      </c>
    </row>
    <row r="8" spans="1:2" x14ac:dyDescent="0.25">
      <c r="B8" s="35" t="s">
        <v>76</v>
      </c>
    </row>
    <row r="9" spans="1:2" x14ac:dyDescent="0.25">
      <c r="B9" s="36" t="s">
        <v>84</v>
      </c>
    </row>
    <row r="10" spans="1:2" x14ac:dyDescent="0.25">
      <c r="B10" s="36" t="s">
        <v>85</v>
      </c>
    </row>
    <row r="11" spans="1:2" x14ac:dyDescent="0.25">
      <c r="B11" s="36" t="s">
        <v>86</v>
      </c>
    </row>
    <row r="12" spans="1:2" x14ac:dyDescent="0.25">
      <c r="B12" s="36" t="s">
        <v>87</v>
      </c>
    </row>
    <row r="13" spans="1:2" x14ac:dyDescent="0.25">
      <c r="B13" s="37"/>
    </row>
    <row r="14" spans="1:2" x14ac:dyDescent="0.25">
      <c r="B14" s="35" t="s">
        <v>77</v>
      </c>
    </row>
    <row r="15" spans="1:2" x14ac:dyDescent="0.25">
      <c r="B15" s="35" t="s">
        <v>78</v>
      </c>
    </row>
    <row r="16" spans="1:2" x14ac:dyDescent="0.25">
      <c r="B16" s="35" t="s">
        <v>79</v>
      </c>
    </row>
    <row r="17" spans="2:2" x14ac:dyDescent="0.25">
      <c r="B17" s="36" t="s">
        <v>88</v>
      </c>
    </row>
    <row r="18" spans="2:2" x14ac:dyDescent="0.25">
      <c r="B18" s="38" t="s">
        <v>80</v>
      </c>
    </row>
    <row r="19" spans="2:2" x14ac:dyDescent="0.25">
      <c r="B19" s="37"/>
    </row>
    <row r="20" spans="2:2" x14ac:dyDescent="0.25">
      <c r="B20" s="35" t="s">
        <v>81</v>
      </c>
    </row>
    <row r="21" spans="2:2" x14ac:dyDescent="0.25">
      <c r="B21" s="36" t="s">
        <v>89</v>
      </c>
    </row>
    <row r="22" spans="2:2" x14ac:dyDescent="0.25">
      <c r="B22" s="36" t="s">
        <v>90</v>
      </c>
    </row>
    <row r="23" spans="2:2" x14ac:dyDescent="0.25">
      <c r="B23" s="36" t="s">
        <v>91</v>
      </c>
    </row>
    <row r="24" spans="2:2" x14ac:dyDescent="0.25">
      <c r="B24" s="36"/>
    </row>
    <row r="25" spans="2:2" x14ac:dyDescent="0.25">
      <c r="B25" s="35" t="s">
        <v>82</v>
      </c>
    </row>
    <row r="26" spans="2:2" x14ac:dyDescent="0.25">
      <c r="B26" s="36" t="s">
        <v>92</v>
      </c>
    </row>
    <row r="27" spans="2:2" x14ac:dyDescent="0.25">
      <c r="B27" s="35"/>
    </row>
    <row r="28" spans="2:2" x14ac:dyDescent="0.25">
      <c r="B28" s="35" t="s">
        <v>42</v>
      </c>
    </row>
    <row r="29" spans="2:2" x14ac:dyDescent="0.25">
      <c r="B29" s="36" t="s">
        <v>93</v>
      </c>
    </row>
    <row r="30" spans="2:2" x14ac:dyDescent="0.25">
      <c r="B30" s="36" t="s">
        <v>94</v>
      </c>
    </row>
    <row r="31" spans="2:2" x14ac:dyDescent="0.25">
      <c r="B31" s="36"/>
    </row>
    <row r="32" spans="2:2" x14ac:dyDescent="0.25">
      <c r="B32" s="35" t="s">
        <v>83</v>
      </c>
    </row>
    <row r="33" spans="2:2" x14ac:dyDescent="0.25">
      <c r="B33" s="36" t="s">
        <v>95</v>
      </c>
    </row>
    <row r="34" spans="2:2" x14ac:dyDescent="0.25">
      <c r="B34" s="36" t="s">
        <v>96</v>
      </c>
    </row>
    <row r="35" spans="2:2" x14ac:dyDescent="0.25">
      <c r="B35" s="37"/>
    </row>
    <row r="36" spans="2:2" x14ac:dyDescent="0.25">
      <c r="B36" s="35" t="s">
        <v>22</v>
      </c>
    </row>
    <row r="37" spans="2:2" x14ac:dyDescent="0.25">
      <c r="B37" s="36" t="s">
        <v>97</v>
      </c>
    </row>
    <row r="38" spans="2:2" x14ac:dyDescent="0.25">
      <c r="B38" s="36" t="s">
        <v>98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08997-E26E-4B60-A3B6-F5A0F09DD9F7}">
  <dimension ref="A1:O67"/>
  <sheetViews>
    <sheetView zoomScale="90" zoomScaleNormal="90" workbookViewId="0">
      <selection activeCell="C9" sqref="C9"/>
    </sheetView>
  </sheetViews>
  <sheetFormatPr defaultRowHeight="15" x14ac:dyDescent="0.25"/>
  <cols>
    <col min="1" max="1" width="30.7109375" customWidth="1"/>
    <col min="3" max="15" width="12.7109375" style="3" customWidth="1"/>
  </cols>
  <sheetData>
    <row r="1" spans="1:15" x14ac:dyDescent="0.25">
      <c r="A1" s="18" t="s">
        <v>0</v>
      </c>
      <c r="B1" s="1" t="s">
        <v>1</v>
      </c>
    </row>
    <row r="2" spans="1:15" x14ac:dyDescent="0.25">
      <c r="A2" s="1"/>
    </row>
    <row r="3" spans="1:15" x14ac:dyDescent="0.25">
      <c r="A3" s="1" t="s">
        <v>37</v>
      </c>
      <c r="C3" s="14">
        <v>0</v>
      </c>
    </row>
    <row r="4" spans="1:15" x14ac:dyDescent="0.25">
      <c r="A4" s="1"/>
    </row>
    <row r="5" spans="1:15" x14ac:dyDescent="0.25">
      <c r="A5" s="17" t="s">
        <v>51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</row>
    <row r="6" spans="1:15" x14ac:dyDescent="0.25">
      <c r="A6" s="1" t="s">
        <v>2</v>
      </c>
      <c r="B6" s="22">
        <v>0.23</v>
      </c>
      <c r="C6" s="14">
        <v>4000</v>
      </c>
      <c r="D6" s="14">
        <v>4000</v>
      </c>
      <c r="E6" s="14">
        <v>6000</v>
      </c>
      <c r="F6" s="14">
        <v>6000</v>
      </c>
      <c r="G6" s="14">
        <v>8000</v>
      </c>
      <c r="H6" s="14">
        <v>8000</v>
      </c>
      <c r="I6" s="14">
        <v>10000</v>
      </c>
      <c r="J6" s="14">
        <v>12000</v>
      </c>
      <c r="K6" s="14">
        <v>12000</v>
      </c>
      <c r="L6" s="14">
        <v>14000</v>
      </c>
      <c r="M6" s="14">
        <v>16000</v>
      </c>
      <c r="N6" s="14">
        <v>16000</v>
      </c>
      <c r="O6" s="5">
        <f>SUM(C6:N6)</f>
        <v>116000</v>
      </c>
    </row>
    <row r="7" spans="1:15" x14ac:dyDescent="0.25">
      <c r="A7" s="1"/>
      <c r="B7" s="2"/>
    </row>
    <row r="8" spans="1:15" x14ac:dyDescent="0.25">
      <c r="A8" s="1" t="s">
        <v>21</v>
      </c>
    </row>
    <row r="9" spans="1:15" x14ac:dyDescent="0.25">
      <c r="A9" s="6" t="s">
        <v>22</v>
      </c>
      <c r="C9" s="4">
        <f>ROUND(C6*(1+$B$6),2)</f>
        <v>4920</v>
      </c>
      <c r="D9" s="4">
        <f t="shared" ref="D9:N9" si="0">ROUND(D6*(1+$B$6),2)</f>
        <v>4920</v>
      </c>
      <c r="E9" s="4">
        <f t="shared" si="0"/>
        <v>7380</v>
      </c>
      <c r="F9" s="4">
        <f t="shared" si="0"/>
        <v>7380</v>
      </c>
      <c r="G9" s="4">
        <f t="shared" si="0"/>
        <v>9840</v>
      </c>
      <c r="H9" s="4">
        <f t="shared" si="0"/>
        <v>9840</v>
      </c>
      <c r="I9" s="4">
        <f t="shared" si="0"/>
        <v>12300</v>
      </c>
      <c r="J9" s="4">
        <f t="shared" si="0"/>
        <v>14760</v>
      </c>
      <c r="K9" s="4">
        <f t="shared" si="0"/>
        <v>14760</v>
      </c>
      <c r="L9" s="4">
        <f t="shared" si="0"/>
        <v>17220</v>
      </c>
      <c r="M9" s="4">
        <f t="shared" si="0"/>
        <v>19680</v>
      </c>
      <c r="N9" s="4">
        <f t="shared" si="0"/>
        <v>19680</v>
      </c>
      <c r="O9" s="4">
        <f>SUM(C9:N9)</f>
        <v>142680</v>
      </c>
    </row>
    <row r="10" spans="1:15" x14ac:dyDescent="0.25">
      <c r="A10" s="6" t="s">
        <v>17</v>
      </c>
      <c r="C10" s="14">
        <v>10000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4">
        <f t="shared" ref="O10:O16" si="1">SUM(C10:N10)</f>
        <v>10000</v>
      </c>
    </row>
    <row r="11" spans="1:15" x14ac:dyDescent="0.25">
      <c r="A11" s="6" t="s">
        <v>18</v>
      </c>
      <c r="C11" s="14">
        <v>12500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4">
        <f t="shared" si="1"/>
        <v>12500</v>
      </c>
    </row>
    <row r="12" spans="1:15" x14ac:dyDescent="0.25">
      <c r="A12" s="6" t="s">
        <v>19</v>
      </c>
      <c r="C12" s="14">
        <v>10000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4">
        <f t="shared" si="1"/>
        <v>10000</v>
      </c>
    </row>
    <row r="13" spans="1:15" x14ac:dyDescent="0.25">
      <c r="A13" s="6" t="s">
        <v>20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4">
        <f t="shared" si="1"/>
        <v>0</v>
      </c>
    </row>
    <row r="14" spans="1:15" x14ac:dyDescent="0.25">
      <c r="A14" t="s">
        <v>23</v>
      </c>
      <c r="C14" s="5">
        <f>SUM(C9:C13)</f>
        <v>37420</v>
      </c>
      <c r="D14" s="5">
        <f t="shared" ref="D14:N14" si="2">SUM(D9:D13)</f>
        <v>4920</v>
      </c>
      <c r="E14" s="5">
        <f t="shared" si="2"/>
        <v>7380</v>
      </c>
      <c r="F14" s="5">
        <f t="shared" si="2"/>
        <v>7380</v>
      </c>
      <c r="G14" s="5">
        <f t="shared" si="2"/>
        <v>9840</v>
      </c>
      <c r="H14" s="5">
        <f t="shared" si="2"/>
        <v>9840</v>
      </c>
      <c r="I14" s="5">
        <f t="shared" si="2"/>
        <v>12300</v>
      </c>
      <c r="J14" s="5">
        <f t="shared" si="2"/>
        <v>14760</v>
      </c>
      <c r="K14" s="5">
        <f t="shared" si="2"/>
        <v>14760</v>
      </c>
      <c r="L14" s="5">
        <f t="shared" si="2"/>
        <v>17220</v>
      </c>
      <c r="M14" s="5">
        <f t="shared" si="2"/>
        <v>19680</v>
      </c>
      <c r="N14" s="5">
        <f t="shared" si="2"/>
        <v>19680</v>
      </c>
      <c r="O14" s="4">
        <f>SUM(O9:O13)</f>
        <v>175180</v>
      </c>
    </row>
    <row r="16" spans="1:15" x14ac:dyDescent="0.25">
      <c r="A16" s="7" t="s">
        <v>24</v>
      </c>
      <c r="B16" s="28"/>
      <c r="C16" s="14">
        <f>C6*0.3</f>
        <v>1200</v>
      </c>
      <c r="D16" s="14">
        <f t="shared" ref="D16:M16" si="3">D6*0.3</f>
        <v>1200</v>
      </c>
      <c r="E16" s="14">
        <f t="shared" si="3"/>
        <v>1800</v>
      </c>
      <c r="F16" s="14">
        <f t="shared" si="3"/>
        <v>1800</v>
      </c>
      <c r="G16" s="14">
        <f t="shared" si="3"/>
        <v>2400</v>
      </c>
      <c r="H16" s="14">
        <f t="shared" si="3"/>
        <v>2400</v>
      </c>
      <c r="I16" s="14">
        <f t="shared" si="3"/>
        <v>3000</v>
      </c>
      <c r="J16" s="14">
        <f t="shared" si="3"/>
        <v>3600</v>
      </c>
      <c r="K16" s="14">
        <f t="shared" si="3"/>
        <v>3600</v>
      </c>
      <c r="L16" s="14">
        <f t="shared" si="3"/>
        <v>4200</v>
      </c>
      <c r="M16" s="14">
        <f t="shared" si="3"/>
        <v>4800</v>
      </c>
      <c r="N16" s="14">
        <f>N6*0.3</f>
        <v>4800</v>
      </c>
      <c r="O16" s="4">
        <f t="shared" si="1"/>
        <v>34800</v>
      </c>
    </row>
    <row r="17" spans="1:15" x14ac:dyDescent="0.25">
      <c r="A17" s="27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4"/>
    </row>
    <row r="18" spans="1:15" x14ac:dyDescent="0.25">
      <c r="A18" s="7" t="s">
        <v>65</v>
      </c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4"/>
    </row>
    <row r="19" spans="1:15" x14ac:dyDescent="0.25">
      <c r="A19" s="30" t="s">
        <v>66</v>
      </c>
      <c r="B19" s="28"/>
      <c r="C19" s="14">
        <v>0</v>
      </c>
      <c r="D19" s="29">
        <f>C22</f>
        <v>1800</v>
      </c>
      <c r="E19" s="29">
        <f t="shared" ref="E19:N19" si="4">D22</f>
        <v>600</v>
      </c>
      <c r="F19" s="29">
        <f t="shared" si="4"/>
        <v>2050</v>
      </c>
      <c r="G19" s="29">
        <f t="shared" si="4"/>
        <v>250</v>
      </c>
      <c r="H19" s="29">
        <f t="shared" si="4"/>
        <v>2850</v>
      </c>
      <c r="I19" s="29">
        <f t="shared" si="4"/>
        <v>450</v>
      </c>
      <c r="J19" s="29">
        <f t="shared" si="4"/>
        <v>4450</v>
      </c>
      <c r="K19" s="29">
        <f t="shared" si="4"/>
        <v>850</v>
      </c>
      <c r="L19" s="29">
        <f t="shared" si="4"/>
        <v>5250</v>
      </c>
      <c r="M19" s="29">
        <f t="shared" si="4"/>
        <v>1050</v>
      </c>
      <c r="N19" s="29">
        <f t="shared" si="4"/>
        <v>6250</v>
      </c>
      <c r="O19" s="4"/>
    </row>
    <row r="20" spans="1:15" x14ac:dyDescent="0.25">
      <c r="A20" s="30" t="s">
        <v>67</v>
      </c>
      <c r="B20" s="23">
        <v>0.23</v>
      </c>
      <c r="C20" s="14">
        <v>3000</v>
      </c>
      <c r="D20" s="14">
        <v>0</v>
      </c>
      <c r="E20" s="14">
        <v>3250</v>
      </c>
      <c r="F20" s="14">
        <v>0</v>
      </c>
      <c r="G20" s="14">
        <v>5000</v>
      </c>
      <c r="H20" s="14">
        <v>0</v>
      </c>
      <c r="I20" s="14">
        <v>7000</v>
      </c>
      <c r="J20" s="14">
        <v>0</v>
      </c>
      <c r="K20" s="14">
        <v>8000</v>
      </c>
      <c r="L20" s="14">
        <v>0</v>
      </c>
      <c r="M20" s="14">
        <v>10000</v>
      </c>
      <c r="N20" s="14">
        <v>0</v>
      </c>
      <c r="O20" s="4"/>
    </row>
    <row r="21" spans="1:15" x14ac:dyDescent="0.25">
      <c r="A21" s="30" t="s">
        <v>68</v>
      </c>
      <c r="B21" s="28"/>
      <c r="C21" s="29">
        <f>C16</f>
        <v>1200</v>
      </c>
      <c r="D21" s="29">
        <f t="shared" ref="D21:N21" si="5">D16</f>
        <v>1200</v>
      </c>
      <c r="E21" s="29">
        <f t="shared" si="5"/>
        <v>1800</v>
      </c>
      <c r="F21" s="29">
        <f t="shared" si="5"/>
        <v>1800</v>
      </c>
      <c r="G21" s="29">
        <f t="shared" si="5"/>
        <v>2400</v>
      </c>
      <c r="H21" s="29">
        <f t="shared" si="5"/>
        <v>2400</v>
      </c>
      <c r="I21" s="29">
        <f t="shared" si="5"/>
        <v>3000</v>
      </c>
      <c r="J21" s="29">
        <f t="shared" si="5"/>
        <v>3600</v>
      </c>
      <c r="K21" s="29">
        <f t="shared" si="5"/>
        <v>3600</v>
      </c>
      <c r="L21" s="29">
        <f t="shared" si="5"/>
        <v>4200</v>
      </c>
      <c r="M21" s="29">
        <f t="shared" si="5"/>
        <v>4800</v>
      </c>
      <c r="N21" s="29">
        <f t="shared" si="5"/>
        <v>4800</v>
      </c>
      <c r="O21" s="4"/>
    </row>
    <row r="22" spans="1:15" x14ac:dyDescent="0.25">
      <c r="A22" s="30" t="s">
        <v>69</v>
      </c>
      <c r="B22" s="28"/>
      <c r="C22" s="29">
        <f>C19+C20-C21</f>
        <v>1800</v>
      </c>
      <c r="D22" s="29">
        <f t="shared" ref="D22:N22" si="6">D19+D20-D21</f>
        <v>600</v>
      </c>
      <c r="E22" s="29">
        <f t="shared" si="6"/>
        <v>2050</v>
      </c>
      <c r="F22" s="29">
        <f t="shared" si="6"/>
        <v>250</v>
      </c>
      <c r="G22" s="29">
        <f t="shared" si="6"/>
        <v>2850</v>
      </c>
      <c r="H22" s="29">
        <f t="shared" si="6"/>
        <v>450</v>
      </c>
      <c r="I22" s="29">
        <f t="shared" si="6"/>
        <v>4450</v>
      </c>
      <c r="J22" s="29">
        <f t="shared" si="6"/>
        <v>850</v>
      </c>
      <c r="K22" s="29">
        <f t="shared" si="6"/>
        <v>5250</v>
      </c>
      <c r="L22" s="29">
        <f t="shared" si="6"/>
        <v>1050</v>
      </c>
      <c r="M22" s="29">
        <f t="shared" si="6"/>
        <v>6250</v>
      </c>
      <c r="N22" s="29">
        <f t="shared" si="6"/>
        <v>1450</v>
      </c>
      <c r="O22" s="4"/>
    </row>
    <row r="24" spans="1:15" x14ac:dyDescent="0.25">
      <c r="A24" s="1" t="s">
        <v>25</v>
      </c>
    </row>
    <row r="25" spans="1:15" x14ac:dyDescent="0.25">
      <c r="A25" t="s">
        <v>26</v>
      </c>
      <c r="B25" s="8"/>
      <c r="C25" s="14">
        <v>4000</v>
      </c>
      <c r="D25" s="14">
        <v>4000</v>
      </c>
      <c r="E25" s="14">
        <v>4000</v>
      </c>
      <c r="F25" s="14">
        <v>4000</v>
      </c>
      <c r="G25" s="14">
        <v>4000</v>
      </c>
      <c r="H25" s="14">
        <v>4000</v>
      </c>
      <c r="I25" s="14">
        <v>6000</v>
      </c>
      <c r="J25" s="14">
        <v>6000</v>
      </c>
      <c r="K25" s="14">
        <v>6000</v>
      </c>
      <c r="L25" s="14">
        <v>6000</v>
      </c>
      <c r="M25" s="14">
        <v>6000</v>
      </c>
      <c r="N25" s="14">
        <v>6000</v>
      </c>
      <c r="O25" s="4">
        <f t="shared" ref="O25" si="7">SUM(C25:N25)</f>
        <v>60000</v>
      </c>
    </row>
    <row r="26" spans="1:15" x14ac:dyDescent="0.25">
      <c r="A26" t="s">
        <v>27</v>
      </c>
      <c r="B26" s="23">
        <v>0</v>
      </c>
      <c r="C26" s="14">
        <v>550</v>
      </c>
      <c r="D26" s="14">
        <v>550</v>
      </c>
      <c r="E26" s="14">
        <v>550</v>
      </c>
      <c r="F26" s="14">
        <v>550</v>
      </c>
      <c r="G26" s="14">
        <v>550</v>
      </c>
      <c r="H26" s="14">
        <v>550</v>
      </c>
      <c r="I26" s="14">
        <v>550</v>
      </c>
      <c r="J26" s="14">
        <v>550</v>
      </c>
      <c r="K26" s="14">
        <v>550</v>
      </c>
      <c r="L26" s="14">
        <v>550</v>
      </c>
      <c r="M26" s="14">
        <v>550</v>
      </c>
      <c r="N26" s="14">
        <v>550</v>
      </c>
      <c r="O26" s="4">
        <f t="shared" ref="O26:O40" si="8">SUM(C26:N26)</f>
        <v>6600</v>
      </c>
    </row>
    <row r="27" spans="1:15" x14ac:dyDescent="0.25">
      <c r="A27" t="s">
        <v>28</v>
      </c>
      <c r="B27" s="23">
        <v>0</v>
      </c>
      <c r="C27" s="14">
        <v>0</v>
      </c>
      <c r="D27" s="14">
        <v>0</v>
      </c>
      <c r="E27" s="14">
        <v>300</v>
      </c>
      <c r="F27" s="14">
        <v>0</v>
      </c>
      <c r="G27" s="14">
        <v>0</v>
      </c>
      <c r="H27" s="14">
        <v>300</v>
      </c>
      <c r="I27" s="14">
        <v>0</v>
      </c>
      <c r="J27" s="14">
        <v>0</v>
      </c>
      <c r="K27" s="14">
        <v>300</v>
      </c>
      <c r="L27" s="14">
        <v>0</v>
      </c>
      <c r="M27" s="14">
        <v>0</v>
      </c>
      <c r="N27" s="14">
        <v>300</v>
      </c>
      <c r="O27" s="4">
        <f t="shared" si="8"/>
        <v>1200</v>
      </c>
    </row>
    <row r="28" spans="1:15" x14ac:dyDescent="0.25">
      <c r="A28" t="s">
        <v>29</v>
      </c>
      <c r="B28" s="23">
        <v>0.13500000000000001</v>
      </c>
      <c r="C28" s="14">
        <v>0</v>
      </c>
      <c r="D28" s="14">
        <v>150</v>
      </c>
      <c r="E28" s="14">
        <v>0</v>
      </c>
      <c r="F28" s="14">
        <v>150</v>
      </c>
      <c r="G28" s="14">
        <v>0</v>
      </c>
      <c r="H28" s="14">
        <v>150</v>
      </c>
      <c r="I28" s="14">
        <v>0</v>
      </c>
      <c r="J28" s="14">
        <v>150</v>
      </c>
      <c r="K28" s="14">
        <v>0</v>
      </c>
      <c r="L28" s="14">
        <v>150</v>
      </c>
      <c r="M28" s="14">
        <v>0</v>
      </c>
      <c r="N28" s="14">
        <v>150</v>
      </c>
      <c r="O28" s="4">
        <f t="shared" si="8"/>
        <v>900</v>
      </c>
    </row>
    <row r="29" spans="1:15" x14ac:dyDescent="0.25">
      <c r="A29" t="s">
        <v>30</v>
      </c>
      <c r="B29" s="23">
        <v>0.23</v>
      </c>
      <c r="C29" s="14">
        <v>50</v>
      </c>
      <c r="D29" s="14">
        <v>50</v>
      </c>
      <c r="E29" s="14">
        <v>50</v>
      </c>
      <c r="F29" s="14">
        <v>50</v>
      </c>
      <c r="G29" s="14">
        <v>50</v>
      </c>
      <c r="H29" s="14">
        <v>50</v>
      </c>
      <c r="I29" s="14">
        <v>50</v>
      </c>
      <c r="J29" s="14">
        <v>50</v>
      </c>
      <c r="K29" s="14">
        <v>50</v>
      </c>
      <c r="L29" s="14">
        <v>50</v>
      </c>
      <c r="M29" s="14">
        <v>50</v>
      </c>
      <c r="N29" s="14">
        <v>50</v>
      </c>
      <c r="O29" s="4">
        <f t="shared" si="8"/>
        <v>600</v>
      </c>
    </row>
    <row r="30" spans="1:15" x14ac:dyDescent="0.25">
      <c r="A30" t="s">
        <v>31</v>
      </c>
      <c r="B30" s="23">
        <v>0.23</v>
      </c>
      <c r="C30" s="14">
        <v>50</v>
      </c>
      <c r="D30" s="14">
        <v>50</v>
      </c>
      <c r="E30" s="14">
        <v>50</v>
      </c>
      <c r="F30" s="14">
        <v>50</v>
      </c>
      <c r="G30" s="14">
        <v>50</v>
      </c>
      <c r="H30" s="14">
        <v>50</v>
      </c>
      <c r="I30" s="14">
        <v>50</v>
      </c>
      <c r="J30" s="14">
        <v>50</v>
      </c>
      <c r="K30" s="14">
        <v>50</v>
      </c>
      <c r="L30" s="14">
        <v>50</v>
      </c>
      <c r="M30" s="14">
        <v>50</v>
      </c>
      <c r="N30" s="14">
        <v>50</v>
      </c>
      <c r="O30" s="4">
        <f t="shared" si="8"/>
        <v>600</v>
      </c>
    </row>
    <row r="31" spans="1:15" x14ac:dyDescent="0.25">
      <c r="A31" t="s">
        <v>32</v>
      </c>
      <c r="B31" s="23">
        <v>0</v>
      </c>
      <c r="C31" s="14">
        <v>500</v>
      </c>
      <c r="D31" s="14">
        <v>500</v>
      </c>
      <c r="E31" s="14">
        <v>500</v>
      </c>
      <c r="F31" s="14">
        <v>500</v>
      </c>
      <c r="G31" s="14">
        <v>500</v>
      </c>
      <c r="H31" s="14">
        <v>500</v>
      </c>
      <c r="I31" s="14">
        <v>500</v>
      </c>
      <c r="J31" s="14">
        <v>500</v>
      </c>
      <c r="K31" s="14">
        <v>500</v>
      </c>
      <c r="L31" s="14">
        <v>500</v>
      </c>
      <c r="M31" s="14">
        <v>500</v>
      </c>
      <c r="N31" s="14">
        <v>500</v>
      </c>
      <c r="O31" s="4">
        <f t="shared" si="8"/>
        <v>6000</v>
      </c>
    </row>
    <row r="32" spans="1:15" x14ac:dyDescent="0.25">
      <c r="A32" t="s">
        <v>33</v>
      </c>
      <c r="B32" s="23">
        <v>0.23</v>
      </c>
      <c r="C32" s="14">
        <v>1000</v>
      </c>
      <c r="D32" s="14">
        <v>0</v>
      </c>
      <c r="E32" s="14">
        <v>1000</v>
      </c>
      <c r="F32" s="14">
        <v>0</v>
      </c>
      <c r="G32" s="14">
        <v>1000</v>
      </c>
      <c r="H32" s="14">
        <v>0</v>
      </c>
      <c r="I32" s="14">
        <v>1000</v>
      </c>
      <c r="J32" s="14">
        <v>0</v>
      </c>
      <c r="K32" s="14">
        <v>1000</v>
      </c>
      <c r="L32" s="14">
        <v>0</v>
      </c>
      <c r="M32" s="14">
        <v>1000</v>
      </c>
      <c r="N32" s="14">
        <v>0</v>
      </c>
      <c r="O32" s="4">
        <f t="shared" si="8"/>
        <v>6000</v>
      </c>
    </row>
    <row r="33" spans="1:15" x14ac:dyDescent="0.25">
      <c r="A33" t="s">
        <v>34</v>
      </c>
      <c r="B33" s="23">
        <v>0.23</v>
      </c>
      <c r="C33" s="14">
        <v>75</v>
      </c>
      <c r="D33" s="14">
        <v>75</v>
      </c>
      <c r="E33" s="14">
        <v>75</v>
      </c>
      <c r="F33" s="14">
        <v>75</v>
      </c>
      <c r="G33" s="14">
        <v>75</v>
      </c>
      <c r="H33" s="14">
        <v>75</v>
      </c>
      <c r="I33" s="14">
        <v>75</v>
      </c>
      <c r="J33" s="14">
        <v>75</v>
      </c>
      <c r="K33" s="14">
        <v>75</v>
      </c>
      <c r="L33" s="14">
        <v>75</v>
      </c>
      <c r="M33" s="14">
        <v>75</v>
      </c>
      <c r="N33" s="14">
        <v>75</v>
      </c>
      <c r="O33" s="4">
        <f t="shared" si="8"/>
        <v>900</v>
      </c>
    </row>
    <row r="34" spans="1:15" x14ac:dyDescent="0.25">
      <c r="A34" t="s">
        <v>35</v>
      </c>
      <c r="B34" s="23">
        <v>0.23</v>
      </c>
      <c r="C34" s="14">
        <v>250</v>
      </c>
      <c r="D34" s="14">
        <v>250</v>
      </c>
      <c r="E34" s="14">
        <v>250</v>
      </c>
      <c r="F34" s="14">
        <v>250</v>
      </c>
      <c r="G34" s="14">
        <v>250</v>
      </c>
      <c r="H34" s="14">
        <v>250</v>
      </c>
      <c r="I34" s="14">
        <v>250</v>
      </c>
      <c r="J34" s="14">
        <v>250</v>
      </c>
      <c r="K34" s="14">
        <v>250</v>
      </c>
      <c r="L34" s="14">
        <v>250</v>
      </c>
      <c r="M34" s="14">
        <v>250</v>
      </c>
      <c r="N34" s="14">
        <v>250</v>
      </c>
      <c r="O34" s="4">
        <f t="shared" si="8"/>
        <v>3000</v>
      </c>
    </row>
    <row r="35" spans="1:15" x14ac:dyDescent="0.25">
      <c r="A35" t="s">
        <v>38</v>
      </c>
      <c r="B35" s="23">
        <v>0.23</v>
      </c>
      <c r="C35" s="14">
        <v>350</v>
      </c>
      <c r="D35" s="14">
        <v>350</v>
      </c>
      <c r="E35" s="14">
        <v>350</v>
      </c>
      <c r="F35" s="14">
        <v>350</v>
      </c>
      <c r="G35" s="14">
        <v>350</v>
      </c>
      <c r="H35" s="14">
        <v>350</v>
      </c>
      <c r="I35" s="14">
        <v>350</v>
      </c>
      <c r="J35" s="14">
        <v>350</v>
      </c>
      <c r="K35" s="14">
        <v>350</v>
      </c>
      <c r="L35" s="14">
        <v>350</v>
      </c>
      <c r="M35" s="14">
        <v>350</v>
      </c>
      <c r="N35" s="14">
        <v>350</v>
      </c>
      <c r="O35" s="4">
        <f t="shared" si="8"/>
        <v>4200</v>
      </c>
    </row>
    <row r="36" spans="1:15" x14ac:dyDescent="0.25">
      <c r="A36" t="s">
        <v>39</v>
      </c>
      <c r="B36" s="23">
        <v>0.23</v>
      </c>
      <c r="C36" s="14">
        <v>50</v>
      </c>
      <c r="D36" s="14">
        <v>50</v>
      </c>
      <c r="E36" s="14">
        <v>50</v>
      </c>
      <c r="F36" s="14">
        <v>50</v>
      </c>
      <c r="G36" s="14">
        <v>50</v>
      </c>
      <c r="H36" s="14">
        <v>50</v>
      </c>
      <c r="I36" s="14">
        <v>50</v>
      </c>
      <c r="J36" s="14">
        <v>50</v>
      </c>
      <c r="K36" s="14">
        <v>50</v>
      </c>
      <c r="L36" s="14">
        <v>50</v>
      </c>
      <c r="M36" s="14">
        <v>50</v>
      </c>
      <c r="N36" s="14">
        <v>50</v>
      </c>
      <c r="O36" s="4">
        <f t="shared" si="8"/>
        <v>600</v>
      </c>
    </row>
    <row r="37" spans="1:15" x14ac:dyDescent="0.25">
      <c r="A37" t="s">
        <v>41</v>
      </c>
      <c r="B37" s="23">
        <v>0.23</v>
      </c>
      <c r="C37" s="14">
        <v>0</v>
      </c>
      <c r="D37" s="14">
        <v>75</v>
      </c>
      <c r="E37" s="14">
        <v>0</v>
      </c>
      <c r="F37" s="14">
        <v>75</v>
      </c>
      <c r="G37" s="14">
        <v>0</v>
      </c>
      <c r="H37" s="14">
        <v>75</v>
      </c>
      <c r="I37" s="14">
        <v>0</v>
      </c>
      <c r="J37" s="14">
        <v>75</v>
      </c>
      <c r="K37" s="14">
        <v>0</v>
      </c>
      <c r="L37" s="14">
        <v>75</v>
      </c>
      <c r="M37" s="14">
        <v>0</v>
      </c>
      <c r="N37" s="14">
        <v>75</v>
      </c>
      <c r="O37" s="4">
        <f t="shared" si="8"/>
        <v>450</v>
      </c>
    </row>
    <row r="38" spans="1:15" x14ac:dyDescent="0.25">
      <c r="A38" s="25" t="s">
        <v>57</v>
      </c>
      <c r="B38" s="23">
        <v>0.23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4">
        <f t="shared" si="8"/>
        <v>0</v>
      </c>
    </row>
    <row r="39" spans="1:15" x14ac:dyDescent="0.25">
      <c r="A39" s="25" t="s">
        <v>57</v>
      </c>
      <c r="B39" s="23">
        <v>0.23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4">
        <f t="shared" si="8"/>
        <v>0</v>
      </c>
    </row>
    <row r="40" spans="1:15" x14ac:dyDescent="0.25">
      <c r="A40" s="25" t="s">
        <v>57</v>
      </c>
      <c r="B40" s="23">
        <v>0.23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4">
        <f t="shared" si="8"/>
        <v>0</v>
      </c>
    </row>
    <row r="41" spans="1:15" x14ac:dyDescent="0.25">
      <c r="C41" s="5">
        <f>SUM(C25:C40)</f>
        <v>6875</v>
      </c>
      <c r="D41" s="5">
        <f t="shared" ref="D41:O41" si="9">SUM(D25:D40)</f>
        <v>6100</v>
      </c>
      <c r="E41" s="5">
        <f t="shared" si="9"/>
        <v>7175</v>
      </c>
      <c r="F41" s="5">
        <f t="shared" si="9"/>
        <v>6100</v>
      </c>
      <c r="G41" s="5">
        <f t="shared" si="9"/>
        <v>6875</v>
      </c>
      <c r="H41" s="5">
        <f t="shared" si="9"/>
        <v>6400</v>
      </c>
      <c r="I41" s="5">
        <f t="shared" si="9"/>
        <v>8875</v>
      </c>
      <c r="J41" s="5">
        <f t="shared" si="9"/>
        <v>8100</v>
      </c>
      <c r="K41" s="5">
        <f t="shared" si="9"/>
        <v>9175</v>
      </c>
      <c r="L41" s="5">
        <f t="shared" si="9"/>
        <v>8100</v>
      </c>
      <c r="M41" s="5">
        <f t="shared" si="9"/>
        <v>8875</v>
      </c>
      <c r="N41" s="5">
        <f t="shared" si="9"/>
        <v>8400</v>
      </c>
      <c r="O41" s="5">
        <f t="shared" si="9"/>
        <v>91050</v>
      </c>
    </row>
    <row r="42" spans="1:15" x14ac:dyDescent="0.25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x14ac:dyDescent="0.25">
      <c r="A43" s="1" t="s">
        <v>42</v>
      </c>
      <c r="B43" s="23">
        <v>0.23</v>
      </c>
      <c r="C43" s="14">
        <v>0</v>
      </c>
      <c r="D43" s="14">
        <v>8000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4">
        <f t="shared" ref="O43" si="10">SUM(C43:N43)</f>
        <v>8000</v>
      </c>
    </row>
    <row r="44" spans="1:15" x14ac:dyDescent="0.25">
      <c r="A44" t="s">
        <v>43</v>
      </c>
      <c r="B44" s="24">
        <v>5</v>
      </c>
      <c r="C44" s="13" t="s">
        <v>44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x14ac:dyDescent="0.25">
      <c r="B45" s="12"/>
      <c r="C45" s="1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x14ac:dyDescent="0.25">
      <c r="A46" s="1" t="s">
        <v>59</v>
      </c>
      <c r="B46" s="12"/>
      <c r="C46" s="1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x14ac:dyDescent="0.25">
      <c r="A47" t="s">
        <v>60</v>
      </c>
      <c r="B47" s="12"/>
      <c r="C47" s="26">
        <v>247.44</v>
      </c>
      <c r="D47" s="14">
        <v>249.05</v>
      </c>
      <c r="E47" s="14">
        <v>250.67</v>
      </c>
      <c r="F47" s="14">
        <v>252.3</v>
      </c>
      <c r="G47" s="14">
        <v>253.94</v>
      </c>
      <c r="H47" s="14">
        <v>255.59</v>
      </c>
      <c r="I47" s="14">
        <v>257.25</v>
      </c>
      <c r="J47" s="14">
        <v>258.92</v>
      </c>
      <c r="K47" s="14">
        <v>260.60000000000002</v>
      </c>
      <c r="L47" s="14">
        <v>262.3</v>
      </c>
      <c r="M47" s="14">
        <v>264</v>
      </c>
      <c r="N47" s="14">
        <v>265.72000000000003</v>
      </c>
      <c r="O47" s="4">
        <f t="shared" ref="O47" si="11">SUM(C47:N47)</f>
        <v>3077.7800000000007</v>
      </c>
    </row>
    <row r="48" spans="1:15" x14ac:dyDescent="0.25">
      <c r="A48" t="s">
        <v>61</v>
      </c>
      <c r="B48" s="12"/>
      <c r="C48" s="26">
        <v>65</v>
      </c>
      <c r="D48" s="14">
        <v>63.39</v>
      </c>
      <c r="E48" s="14">
        <v>61.77</v>
      </c>
      <c r="F48" s="14">
        <v>60.14</v>
      </c>
      <c r="G48" s="14">
        <v>58.5</v>
      </c>
      <c r="H48" s="14">
        <v>56.85</v>
      </c>
      <c r="I48" s="14">
        <v>55.19</v>
      </c>
      <c r="J48" s="14">
        <v>53.52</v>
      </c>
      <c r="K48" s="14">
        <v>51.84</v>
      </c>
      <c r="L48" s="14">
        <v>50.14</v>
      </c>
      <c r="M48" s="14">
        <v>48.44</v>
      </c>
      <c r="N48" s="14">
        <v>46.72</v>
      </c>
      <c r="O48" s="4">
        <f t="shared" ref="O48:O49" si="12">SUM(C48:N48)</f>
        <v>671.5</v>
      </c>
    </row>
    <row r="49" spans="1:15" x14ac:dyDescent="0.25">
      <c r="A49" t="s">
        <v>62</v>
      </c>
      <c r="B49" s="12"/>
      <c r="C49" s="13">
        <f>C47+C48</f>
        <v>312.44</v>
      </c>
      <c r="D49" s="13">
        <f t="shared" ref="D49:N49" si="13">D47+D48</f>
        <v>312.44</v>
      </c>
      <c r="E49" s="13">
        <f t="shared" si="13"/>
        <v>312.44</v>
      </c>
      <c r="F49" s="13">
        <f t="shared" si="13"/>
        <v>312.44</v>
      </c>
      <c r="G49" s="13">
        <f t="shared" si="13"/>
        <v>312.44</v>
      </c>
      <c r="H49" s="13">
        <f t="shared" si="13"/>
        <v>312.44</v>
      </c>
      <c r="I49" s="13">
        <f t="shared" si="13"/>
        <v>312.44</v>
      </c>
      <c r="J49" s="13">
        <f t="shared" si="13"/>
        <v>312.44</v>
      </c>
      <c r="K49" s="13">
        <f t="shared" si="13"/>
        <v>312.44000000000005</v>
      </c>
      <c r="L49" s="13">
        <f t="shared" si="13"/>
        <v>312.44</v>
      </c>
      <c r="M49" s="13">
        <f t="shared" si="13"/>
        <v>312.44</v>
      </c>
      <c r="N49" s="13">
        <f t="shared" si="13"/>
        <v>312.44000000000005</v>
      </c>
      <c r="O49" s="4">
        <f t="shared" si="12"/>
        <v>3749.28</v>
      </c>
    </row>
    <row r="50" spans="1:15" x14ac:dyDescent="0.25">
      <c r="B50" s="12"/>
      <c r="C50" s="13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x14ac:dyDescent="0.25">
      <c r="A51" t="s">
        <v>46</v>
      </c>
      <c r="B51" s="12"/>
      <c r="C51" s="13">
        <f>ROUND(C6*$B$6,2)</f>
        <v>920</v>
      </c>
      <c r="D51" s="13">
        <f t="shared" ref="D51:N51" si="14">ROUND(D6*$B$6,2)</f>
        <v>920</v>
      </c>
      <c r="E51" s="13">
        <f t="shared" si="14"/>
        <v>1380</v>
      </c>
      <c r="F51" s="13">
        <f t="shared" si="14"/>
        <v>1380</v>
      </c>
      <c r="G51" s="13">
        <f t="shared" si="14"/>
        <v>1840</v>
      </c>
      <c r="H51" s="13">
        <f t="shared" si="14"/>
        <v>1840</v>
      </c>
      <c r="I51" s="13">
        <f t="shared" si="14"/>
        <v>2300</v>
      </c>
      <c r="J51" s="13">
        <f t="shared" si="14"/>
        <v>2760</v>
      </c>
      <c r="K51" s="13">
        <f t="shared" si="14"/>
        <v>2760</v>
      </c>
      <c r="L51" s="13">
        <f t="shared" si="14"/>
        <v>3220</v>
      </c>
      <c r="M51" s="13">
        <f t="shared" si="14"/>
        <v>3680</v>
      </c>
      <c r="N51" s="13">
        <f t="shared" si="14"/>
        <v>3680</v>
      </c>
      <c r="O51" s="5"/>
    </row>
    <row r="52" spans="1:15" x14ac:dyDescent="0.25">
      <c r="A52" t="s">
        <v>71</v>
      </c>
      <c r="B52" s="12"/>
      <c r="C52" s="13">
        <f>ROUND(C20*$B$20,2)</f>
        <v>690</v>
      </c>
      <c r="D52" s="13">
        <f t="shared" ref="D52:N52" si="15">ROUND(D20*$B$20,2)</f>
        <v>0</v>
      </c>
      <c r="E52" s="13">
        <f t="shared" si="15"/>
        <v>747.5</v>
      </c>
      <c r="F52" s="13">
        <f t="shared" si="15"/>
        <v>0</v>
      </c>
      <c r="G52" s="13">
        <f t="shared" si="15"/>
        <v>1150</v>
      </c>
      <c r="H52" s="13">
        <f t="shared" si="15"/>
        <v>0</v>
      </c>
      <c r="I52" s="13">
        <f t="shared" si="15"/>
        <v>1610</v>
      </c>
      <c r="J52" s="13">
        <f t="shared" si="15"/>
        <v>0</v>
      </c>
      <c r="K52" s="13">
        <f t="shared" si="15"/>
        <v>1840</v>
      </c>
      <c r="L52" s="13">
        <f t="shared" si="15"/>
        <v>0</v>
      </c>
      <c r="M52" s="13">
        <f t="shared" si="15"/>
        <v>2300</v>
      </c>
      <c r="N52" s="13">
        <f t="shared" si="15"/>
        <v>0</v>
      </c>
      <c r="O52" s="5"/>
    </row>
    <row r="53" spans="1:15" x14ac:dyDescent="0.25">
      <c r="A53" t="s">
        <v>47</v>
      </c>
      <c r="B53" s="12"/>
      <c r="C53" s="13">
        <f>ROUND(C26*$B$26,2)+ROUND(C27*$B$27,2)+ROUND(C28*$B$28,2)+ROUND(C29*$B$29,2)+ROUND(C30*$B$30,2)+ROUND(C31*$B$31,2)+ROUND(C32*$B$32,2)+ROUND(C33*$B$33,2)+ROUND(C34*$B$34,2)+ROUND(C35*$B$35,2)+ROUND(C36*$B$36,2)+ROUND(C37*$B$37,2)+ROUND(C38*$B$38,2)+ROUND(C39*$B$39,2)+ROUND(C40*$B$40,2)</f>
        <v>419.75</v>
      </c>
      <c r="D53" s="13">
        <f t="shared" ref="D53:M53" si="16">ROUND(D26*$B$26,2)+ROUND(D27*$B$27,2)+ROUND(D28*$B$28,2)+ROUND(D29*$B$29,2)+ROUND(D30*$B$30,2)+ROUND(D31*$B$31,2)+ROUND(D32*$B$32,2)+ROUND(D33*$B$33,2)+ROUND(D34*$B$34,2)+ROUND(D35*$B$35,2)+ROUND(D36*$B$36,2)+ROUND(D37*$B$37,2)+ROUND(D38*$B$38,2)+ROUND(D39*$B$39,2)+ROUND(D40*$B$40,2)</f>
        <v>227.25</v>
      </c>
      <c r="E53" s="13">
        <f t="shared" si="16"/>
        <v>419.75</v>
      </c>
      <c r="F53" s="13">
        <f t="shared" si="16"/>
        <v>227.25</v>
      </c>
      <c r="G53" s="13">
        <f t="shared" si="16"/>
        <v>419.75</v>
      </c>
      <c r="H53" s="13">
        <f t="shared" si="16"/>
        <v>227.25</v>
      </c>
      <c r="I53" s="13">
        <f t="shared" si="16"/>
        <v>419.75</v>
      </c>
      <c r="J53" s="13">
        <f t="shared" si="16"/>
        <v>227.25</v>
      </c>
      <c r="K53" s="13">
        <f t="shared" si="16"/>
        <v>419.75</v>
      </c>
      <c r="L53" s="13">
        <f t="shared" si="16"/>
        <v>227.25</v>
      </c>
      <c r="M53" s="13">
        <f t="shared" si="16"/>
        <v>419.75</v>
      </c>
      <c r="N53" s="13">
        <f>ROUND(N26*$B$26,2)+ROUND(N27*$B$27,2)+ROUND(N28*$B$28,2)+ROUND(N29*$B$29,2)+ROUND(N30*$B$30,2)+ROUND(N31*$B$31,2)+ROUND(N32*$B$32,2)+ROUND(N33*$B$33,2)+ROUND(N34*$B$34,2)+ROUND(N35*$B$35,2)+ROUND(N36*$B$36,2)+ROUND(N37*$B$37,2)+ROUND(N38*$B$38,2)+ROUND(N39*$B$39,2)+ROUND(N40*$B$40,2)</f>
        <v>227.25</v>
      </c>
      <c r="O53" s="5"/>
    </row>
    <row r="54" spans="1:15" x14ac:dyDescent="0.25">
      <c r="A54" t="s">
        <v>48</v>
      </c>
      <c r="B54" s="12"/>
      <c r="C54" s="13">
        <f>ROUND(C43*$B$43,2)</f>
        <v>0</v>
      </c>
      <c r="D54" s="13">
        <f t="shared" ref="D54:N54" si="17">ROUND(D43*$B$43,2)</f>
        <v>1840</v>
      </c>
      <c r="E54" s="13">
        <f t="shared" si="17"/>
        <v>0</v>
      </c>
      <c r="F54" s="13">
        <f t="shared" si="17"/>
        <v>0</v>
      </c>
      <c r="G54" s="13">
        <f t="shared" si="17"/>
        <v>0</v>
      </c>
      <c r="H54" s="13">
        <f t="shared" si="17"/>
        <v>0</v>
      </c>
      <c r="I54" s="13">
        <f t="shared" si="17"/>
        <v>0</v>
      </c>
      <c r="J54" s="13">
        <f t="shared" si="17"/>
        <v>0</v>
      </c>
      <c r="K54" s="13">
        <f t="shared" si="17"/>
        <v>0</v>
      </c>
      <c r="L54" s="13">
        <f t="shared" si="17"/>
        <v>0</v>
      </c>
      <c r="M54" s="13">
        <f t="shared" si="17"/>
        <v>0</v>
      </c>
      <c r="N54" s="13">
        <f t="shared" si="17"/>
        <v>0</v>
      </c>
      <c r="O54" s="5"/>
    </row>
    <row r="55" spans="1:15" x14ac:dyDescent="0.25"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5"/>
    </row>
    <row r="57" spans="1:15" x14ac:dyDescent="0.25">
      <c r="A57" s="9"/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x14ac:dyDescent="0.25">
      <c r="A58" s="1" t="s">
        <v>40</v>
      </c>
    </row>
    <row r="59" spans="1:15" x14ac:dyDescent="0.25">
      <c r="A59" t="s">
        <v>36</v>
      </c>
      <c r="C59" s="15">
        <f>C3</f>
        <v>0</v>
      </c>
      <c r="D59" s="15">
        <f>C66</f>
        <v>26122.81</v>
      </c>
      <c r="E59" s="15">
        <f t="shared" ref="E59:N59" si="18">D66</f>
        <v>15900.12</v>
      </c>
      <c r="F59" s="15">
        <f t="shared" si="18"/>
        <v>11375.430000000002</v>
      </c>
      <c r="G59" s="15">
        <f t="shared" si="18"/>
        <v>10750.24</v>
      </c>
      <c r="H59" s="15">
        <f t="shared" si="18"/>
        <v>6833.0499999999984</v>
      </c>
      <c r="I59" s="15">
        <f t="shared" si="18"/>
        <v>7850.3599999999988</v>
      </c>
      <c r="J59" s="15">
        <f t="shared" si="18"/>
        <v>1933.1700000000005</v>
      </c>
      <c r="K59" s="15">
        <f t="shared" si="18"/>
        <v>5250.4800000000023</v>
      </c>
      <c r="L59" s="15">
        <f t="shared" si="18"/>
        <v>263.29000000000315</v>
      </c>
      <c r="M59" s="15">
        <f t="shared" si="18"/>
        <v>5350.600000000004</v>
      </c>
      <c r="N59" s="15">
        <f t="shared" si="18"/>
        <v>3123.4100000000058</v>
      </c>
    </row>
    <row r="60" spans="1:15" x14ac:dyDescent="0.25">
      <c r="A60" t="s">
        <v>23</v>
      </c>
      <c r="C60" s="15">
        <f t="shared" ref="C60:N60" si="19">C14</f>
        <v>37420</v>
      </c>
      <c r="D60" s="15">
        <f t="shared" si="19"/>
        <v>4920</v>
      </c>
      <c r="E60" s="15">
        <f t="shared" si="19"/>
        <v>7380</v>
      </c>
      <c r="F60" s="15">
        <f t="shared" si="19"/>
        <v>7380</v>
      </c>
      <c r="G60" s="15">
        <f t="shared" si="19"/>
        <v>9840</v>
      </c>
      <c r="H60" s="15">
        <f t="shared" si="19"/>
        <v>9840</v>
      </c>
      <c r="I60" s="15">
        <f t="shared" si="19"/>
        <v>12300</v>
      </c>
      <c r="J60" s="15">
        <f t="shared" si="19"/>
        <v>14760</v>
      </c>
      <c r="K60" s="15">
        <f t="shared" si="19"/>
        <v>14760</v>
      </c>
      <c r="L60" s="15">
        <f t="shared" si="19"/>
        <v>17220</v>
      </c>
      <c r="M60" s="15">
        <f t="shared" si="19"/>
        <v>19680</v>
      </c>
      <c r="N60" s="15">
        <f t="shared" si="19"/>
        <v>19680</v>
      </c>
      <c r="O60" s="4">
        <f t="shared" ref="O60:O65" si="20">SUM(C60:N60)</f>
        <v>175180</v>
      </c>
    </row>
    <row r="61" spans="1:15" x14ac:dyDescent="0.25">
      <c r="A61" t="s">
        <v>70</v>
      </c>
      <c r="C61" s="16">
        <f>ROUND(C20*(1+$B$20),2)</f>
        <v>3690</v>
      </c>
      <c r="D61" s="16">
        <f t="shared" ref="D61:N61" si="21">ROUND(D20*(1+$B$20),2)</f>
        <v>0</v>
      </c>
      <c r="E61" s="16">
        <f t="shared" si="21"/>
        <v>3997.5</v>
      </c>
      <c r="F61" s="16">
        <f t="shared" si="21"/>
        <v>0</v>
      </c>
      <c r="G61" s="16">
        <f t="shared" si="21"/>
        <v>6150</v>
      </c>
      <c r="H61" s="16">
        <f t="shared" si="21"/>
        <v>0</v>
      </c>
      <c r="I61" s="16">
        <f t="shared" si="21"/>
        <v>8610</v>
      </c>
      <c r="J61" s="16">
        <f t="shared" si="21"/>
        <v>0</v>
      </c>
      <c r="K61" s="16">
        <f t="shared" si="21"/>
        <v>9840</v>
      </c>
      <c r="L61" s="16">
        <f t="shared" si="21"/>
        <v>0</v>
      </c>
      <c r="M61" s="16">
        <f t="shared" si="21"/>
        <v>12300</v>
      </c>
      <c r="N61" s="16">
        <f t="shared" si="21"/>
        <v>0</v>
      </c>
      <c r="O61" s="4">
        <f t="shared" si="20"/>
        <v>44587.5</v>
      </c>
    </row>
    <row r="62" spans="1:15" x14ac:dyDescent="0.25">
      <c r="A62" t="s">
        <v>45</v>
      </c>
      <c r="C62" s="15">
        <f>C25+ROUND(C26*(1+$B$26),2)+ROUND(C27*(1+$B$27),2)+ROUND(C28*(1+$B$28),2)+ROUND(C29*(1+$B$29),2)+ROUND(C30*(1+$B$30),2)+ROUND(C31*(1+$B$31),2)+ROUND(C32*(1+$B$32),2)+ROUND(C33*(1+$B$33),2)+ROUND(C34*(1+$B$34),2)+ROUND(C35*(1+$B$35),2)+ROUND(C36*(1+$B$36),2)+ROUND(C37*(1+$B$37),2)+ROUND(C38*(1+$B$38),2)+ROUND(C39*(1+$B$39),2)+ROUND(C40*(1+$B$40),2)</f>
        <v>7294.75</v>
      </c>
      <c r="D62" s="15">
        <f t="shared" ref="D62:N62" si="22">D25+ROUND(D26*(1+$B$26),2)+ROUND(D27*(1+$B$27),2)+ROUND(D28*(1+$B$28),2)+ROUND(D29*(1+$B$29),2)+ROUND(D30*(1+$B$30),2)+ROUND(D31*(1+$B$31),2)+ROUND(D32*(1+$B$32),2)+ROUND(D33*(1+$B$33),2)+ROUND(D34*(1+$B$34),2)+ROUND(D35*(1+$B$35),2)+ROUND(D36*(1+$B$36),2)+ROUND(D37*(1+$B$37),2)+ROUND(D38*(1+$B$38),2)+ROUND(D39*(1+$B$39),2)+ROUND(D40*(1+$B$40),2)</f>
        <v>6327.25</v>
      </c>
      <c r="E62" s="15">
        <f t="shared" si="22"/>
        <v>7594.75</v>
      </c>
      <c r="F62" s="15">
        <f t="shared" si="22"/>
        <v>6327.25</v>
      </c>
      <c r="G62" s="15">
        <f t="shared" si="22"/>
        <v>7294.75</v>
      </c>
      <c r="H62" s="15">
        <f t="shared" si="22"/>
        <v>6627.25</v>
      </c>
      <c r="I62" s="15">
        <f t="shared" si="22"/>
        <v>9294.75</v>
      </c>
      <c r="J62" s="15">
        <f t="shared" si="22"/>
        <v>8327.25</v>
      </c>
      <c r="K62" s="15">
        <f t="shared" si="22"/>
        <v>9594.75</v>
      </c>
      <c r="L62" s="15">
        <f t="shared" si="22"/>
        <v>8327.25</v>
      </c>
      <c r="M62" s="15">
        <f t="shared" si="22"/>
        <v>9294.75</v>
      </c>
      <c r="N62" s="15">
        <f t="shared" si="22"/>
        <v>8627.25</v>
      </c>
      <c r="O62" s="4">
        <f t="shared" si="20"/>
        <v>94932</v>
      </c>
    </row>
    <row r="63" spans="1:15" x14ac:dyDescent="0.25">
      <c r="A63" t="s">
        <v>42</v>
      </c>
      <c r="C63" s="16">
        <f>ROUND(C43*(1+$B$43),2)</f>
        <v>0</v>
      </c>
      <c r="D63" s="16">
        <f t="shared" ref="D63:N63" si="23">ROUND(D43*(1+$B$43),2)</f>
        <v>9840</v>
      </c>
      <c r="E63" s="16">
        <f t="shared" si="23"/>
        <v>0</v>
      </c>
      <c r="F63" s="16">
        <f t="shared" si="23"/>
        <v>0</v>
      </c>
      <c r="G63" s="16">
        <f t="shared" si="23"/>
        <v>0</v>
      </c>
      <c r="H63" s="16">
        <f t="shared" si="23"/>
        <v>0</v>
      </c>
      <c r="I63" s="16">
        <f t="shared" si="23"/>
        <v>0</v>
      </c>
      <c r="J63" s="16">
        <f t="shared" si="23"/>
        <v>0</v>
      </c>
      <c r="K63" s="16">
        <f t="shared" si="23"/>
        <v>0</v>
      </c>
      <c r="L63" s="16">
        <f t="shared" si="23"/>
        <v>0</v>
      </c>
      <c r="M63" s="16">
        <f t="shared" si="23"/>
        <v>0</v>
      </c>
      <c r="N63" s="16">
        <f t="shared" si="23"/>
        <v>0</v>
      </c>
      <c r="O63" s="4">
        <f t="shared" si="20"/>
        <v>9840</v>
      </c>
    </row>
    <row r="64" spans="1:15" x14ac:dyDescent="0.25">
      <c r="A64" t="s">
        <v>59</v>
      </c>
      <c r="C64" s="16">
        <f>C49</f>
        <v>312.44</v>
      </c>
      <c r="D64" s="16">
        <f t="shared" ref="D64:N64" si="24">D49</f>
        <v>312.44</v>
      </c>
      <c r="E64" s="16">
        <f t="shared" si="24"/>
        <v>312.44</v>
      </c>
      <c r="F64" s="16">
        <f t="shared" si="24"/>
        <v>312.44</v>
      </c>
      <c r="G64" s="16">
        <f t="shared" si="24"/>
        <v>312.44</v>
      </c>
      <c r="H64" s="16">
        <f t="shared" si="24"/>
        <v>312.44</v>
      </c>
      <c r="I64" s="16">
        <f t="shared" si="24"/>
        <v>312.44</v>
      </c>
      <c r="J64" s="16">
        <f t="shared" si="24"/>
        <v>312.44</v>
      </c>
      <c r="K64" s="16">
        <f t="shared" si="24"/>
        <v>312.44000000000005</v>
      </c>
      <c r="L64" s="16">
        <f t="shared" si="24"/>
        <v>312.44</v>
      </c>
      <c r="M64" s="16">
        <f t="shared" si="24"/>
        <v>312.44</v>
      </c>
      <c r="N64" s="16">
        <f t="shared" si="24"/>
        <v>312.44000000000005</v>
      </c>
      <c r="O64" s="4">
        <f t="shared" si="20"/>
        <v>3749.28</v>
      </c>
    </row>
    <row r="65" spans="1:15" x14ac:dyDescent="0.25">
      <c r="A65" t="s">
        <v>49</v>
      </c>
      <c r="C65" s="15"/>
      <c r="D65" s="15">
        <f>C51+D51-C52-D52-C53-D53-C54-D54</f>
        <v>-1337</v>
      </c>
      <c r="E65" s="15"/>
      <c r="F65" s="15">
        <f>E51+F51-E52-F52-E53-F53-E54-F54</f>
        <v>1365.5</v>
      </c>
      <c r="G65" s="15"/>
      <c r="H65" s="15">
        <f>G51+H51-G52-H52-G53-H53-G54-H54</f>
        <v>1883</v>
      </c>
      <c r="I65" s="15"/>
      <c r="J65" s="15">
        <f>I51+J51-I52-J52-I53-J53-I54-J54</f>
        <v>2803</v>
      </c>
      <c r="K65" s="15"/>
      <c r="L65" s="15">
        <f>K51+L51-K52-L52-K53-L53-K54-L54</f>
        <v>3493</v>
      </c>
      <c r="M65" s="15"/>
      <c r="N65" s="15">
        <f>M51+N51-M52-N52-M53-N53-M54-N54</f>
        <v>4413</v>
      </c>
      <c r="O65" s="4">
        <f t="shared" si="20"/>
        <v>12620.5</v>
      </c>
    </row>
    <row r="66" spans="1:15" x14ac:dyDescent="0.25">
      <c r="A66" t="s">
        <v>50</v>
      </c>
      <c r="C66" s="15">
        <f>C59+C60-C61-C62-C63-C64-C65</f>
        <v>26122.81</v>
      </c>
      <c r="D66" s="15">
        <f t="shared" ref="D66:N66" si="25">D59+D60-D61-D62-D63-D64-D65</f>
        <v>15900.12</v>
      </c>
      <c r="E66" s="15">
        <f t="shared" si="25"/>
        <v>11375.430000000002</v>
      </c>
      <c r="F66" s="15">
        <f t="shared" si="25"/>
        <v>10750.24</v>
      </c>
      <c r="G66" s="15">
        <f t="shared" si="25"/>
        <v>6833.0499999999984</v>
      </c>
      <c r="H66" s="15">
        <f t="shared" si="25"/>
        <v>7850.3599999999988</v>
      </c>
      <c r="I66" s="15">
        <f t="shared" si="25"/>
        <v>1933.1700000000005</v>
      </c>
      <c r="J66" s="15">
        <f t="shared" si="25"/>
        <v>5250.4800000000023</v>
      </c>
      <c r="K66" s="15">
        <f t="shared" si="25"/>
        <v>263.29000000000315</v>
      </c>
      <c r="L66" s="15">
        <f t="shared" si="25"/>
        <v>5350.600000000004</v>
      </c>
      <c r="M66" s="15">
        <f t="shared" si="25"/>
        <v>3123.4100000000058</v>
      </c>
      <c r="N66" s="15">
        <f t="shared" si="25"/>
        <v>9450.7200000000066</v>
      </c>
    </row>
    <row r="67" spans="1:15" x14ac:dyDescent="0.25">
      <c r="A67" s="9"/>
      <c r="B67" s="9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ACEBB-2DC8-4042-BC6F-46CB0DD3135A}">
  <dimension ref="A1:O67"/>
  <sheetViews>
    <sheetView topLeftCell="A40" zoomScale="90" zoomScaleNormal="90" workbookViewId="0">
      <selection activeCell="C61" sqref="C61"/>
    </sheetView>
  </sheetViews>
  <sheetFormatPr defaultRowHeight="15" x14ac:dyDescent="0.25"/>
  <cols>
    <col min="1" max="1" width="30.7109375" customWidth="1"/>
    <col min="3" max="15" width="12.7109375" style="3" customWidth="1"/>
  </cols>
  <sheetData>
    <row r="1" spans="1:15" x14ac:dyDescent="0.25">
      <c r="A1" s="1" t="str">
        <f>'Year 1'!A1</f>
        <v>Company Name</v>
      </c>
      <c r="B1" s="1" t="s">
        <v>1</v>
      </c>
    </row>
    <row r="2" spans="1:15" x14ac:dyDescent="0.25">
      <c r="A2" s="1"/>
    </row>
    <row r="3" spans="1:15" x14ac:dyDescent="0.25">
      <c r="A3" s="1" t="s">
        <v>37</v>
      </c>
      <c r="C3" s="4">
        <f>'Year 1'!N66</f>
        <v>9450.7200000000066</v>
      </c>
    </row>
    <row r="4" spans="1:15" x14ac:dyDescent="0.25">
      <c r="A4" s="1"/>
    </row>
    <row r="5" spans="1:15" x14ac:dyDescent="0.25">
      <c r="A5" s="17" t="s">
        <v>52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</row>
    <row r="6" spans="1:15" x14ac:dyDescent="0.25">
      <c r="A6" s="1" t="s">
        <v>2</v>
      </c>
      <c r="B6" s="22">
        <v>0.23</v>
      </c>
      <c r="C6" s="14">
        <v>18000</v>
      </c>
      <c r="D6" s="14">
        <v>18000</v>
      </c>
      <c r="E6" s="14">
        <v>18000</v>
      </c>
      <c r="F6" s="14">
        <v>20000</v>
      </c>
      <c r="G6" s="14">
        <v>20000</v>
      </c>
      <c r="H6" s="14">
        <v>20000</v>
      </c>
      <c r="I6" s="14">
        <v>22000</v>
      </c>
      <c r="J6" s="14">
        <v>22000</v>
      </c>
      <c r="K6" s="14">
        <v>22000</v>
      </c>
      <c r="L6" s="14">
        <v>24000</v>
      </c>
      <c r="M6" s="14">
        <v>24000</v>
      </c>
      <c r="N6" s="14">
        <v>24000</v>
      </c>
      <c r="O6" s="5">
        <f>SUM(C6:N6)</f>
        <v>252000</v>
      </c>
    </row>
    <row r="7" spans="1:15" x14ac:dyDescent="0.25">
      <c r="A7" s="1"/>
      <c r="B7" s="2"/>
    </row>
    <row r="8" spans="1:15" x14ac:dyDescent="0.25">
      <c r="A8" s="1" t="s">
        <v>21</v>
      </c>
    </row>
    <row r="9" spans="1:15" x14ac:dyDescent="0.25">
      <c r="A9" s="6" t="s">
        <v>22</v>
      </c>
      <c r="C9" s="4">
        <f>ROUND(C6*(1+$B$6),2)</f>
        <v>22140</v>
      </c>
      <c r="D9" s="4">
        <f t="shared" ref="D9:N9" si="0">ROUND(D6*(1+$B$6),2)</f>
        <v>22140</v>
      </c>
      <c r="E9" s="4">
        <f t="shared" si="0"/>
        <v>22140</v>
      </c>
      <c r="F9" s="4">
        <f t="shared" si="0"/>
        <v>24600</v>
      </c>
      <c r="G9" s="4">
        <f t="shared" si="0"/>
        <v>24600</v>
      </c>
      <c r="H9" s="4">
        <f t="shared" si="0"/>
        <v>24600</v>
      </c>
      <c r="I9" s="4">
        <f t="shared" si="0"/>
        <v>27060</v>
      </c>
      <c r="J9" s="4">
        <f t="shared" si="0"/>
        <v>27060</v>
      </c>
      <c r="K9" s="4">
        <f t="shared" si="0"/>
        <v>27060</v>
      </c>
      <c r="L9" s="4">
        <f t="shared" si="0"/>
        <v>29520</v>
      </c>
      <c r="M9" s="4">
        <f t="shared" si="0"/>
        <v>29520</v>
      </c>
      <c r="N9" s="4">
        <f t="shared" si="0"/>
        <v>29520</v>
      </c>
      <c r="O9" s="4">
        <f>SUM(C9:N9)</f>
        <v>309960</v>
      </c>
    </row>
    <row r="10" spans="1:15" x14ac:dyDescent="0.25">
      <c r="A10" s="6" t="s">
        <v>17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4">
        <f t="shared" ref="O10:O16" si="1">SUM(C10:N10)</f>
        <v>0</v>
      </c>
    </row>
    <row r="11" spans="1:15" x14ac:dyDescent="0.25">
      <c r="A11" s="6" t="s">
        <v>18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4">
        <f t="shared" si="1"/>
        <v>0</v>
      </c>
    </row>
    <row r="12" spans="1:15" x14ac:dyDescent="0.25">
      <c r="A12" s="6" t="s">
        <v>19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4">
        <f t="shared" si="1"/>
        <v>0</v>
      </c>
    </row>
    <row r="13" spans="1:15" x14ac:dyDescent="0.25">
      <c r="A13" s="6" t="s">
        <v>20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4">
        <f t="shared" si="1"/>
        <v>0</v>
      </c>
    </row>
    <row r="14" spans="1:15" x14ac:dyDescent="0.25">
      <c r="A14" t="s">
        <v>23</v>
      </c>
      <c r="C14" s="5">
        <f>SUM(C9:C13)</f>
        <v>22140</v>
      </c>
      <c r="D14" s="5">
        <f t="shared" ref="D14:N14" si="2">SUM(D9:D13)</f>
        <v>22140</v>
      </c>
      <c r="E14" s="5">
        <f t="shared" si="2"/>
        <v>22140</v>
      </c>
      <c r="F14" s="5">
        <f t="shared" si="2"/>
        <v>24600</v>
      </c>
      <c r="G14" s="5">
        <f t="shared" si="2"/>
        <v>24600</v>
      </c>
      <c r="H14" s="5">
        <f t="shared" si="2"/>
        <v>24600</v>
      </c>
      <c r="I14" s="5">
        <f t="shared" si="2"/>
        <v>27060</v>
      </c>
      <c r="J14" s="5">
        <f t="shared" si="2"/>
        <v>27060</v>
      </c>
      <c r="K14" s="5">
        <f t="shared" si="2"/>
        <v>27060</v>
      </c>
      <c r="L14" s="5">
        <f t="shared" si="2"/>
        <v>29520</v>
      </c>
      <c r="M14" s="5">
        <f t="shared" si="2"/>
        <v>29520</v>
      </c>
      <c r="N14" s="5">
        <f t="shared" si="2"/>
        <v>29520</v>
      </c>
      <c r="O14" s="4">
        <f>SUM(O9:O13)</f>
        <v>309960</v>
      </c>
    </row>
    <row r="16" spans="1:15" x14ac:dyDescent="0.25">
      <c r="A16" s="7" t="s">
        <v>24</v>
      </c>
      <c r="B16" s="28"/>
      <c r="C16" s="14">
        <f>C6*0.3</f>
        <v>5400</v>
      </c>
      <c r="D16" s="14">
        <f t="shared" ref="D16:N16" si="3">D6*0.3</f>
        <v>5400</v>
      </c>
      <c r="E16" s="14">
        <f t="shared" si="3"/>
        <v>5400</v>
      </c>
      <c r="F16" s="14">
        <f t="shared" si="3"/>
        <v>6000</v>
      </c>
      <c r="G16" s="14">
        <f t="shared" si="3"/>
        <v>6000</v>
      </c>
      <c r="H16" s="14">
        <f t="shared" si="3"/>
        <v>6000</v>
      </c>
      <c r="I16" s="14">
        <f t="shared" si="3"/>
        <v>6600</v>
      </c>
      <c r="J16" s="14">
        <f t="shared" si="3"/>
        <v>6600</v>
      </c>
      <c r="K16" s="14">
        <f t="shared" si="3"/>
        <v>6600</v>
      </c>
      <c r="L16" s="14">
        <f t="shared" si="3"/>
        <v>7200</v>
      </c>
      <c r="M16" s="14">
        <f t="shared" si="3"/>
        <v>7200</v>
      </c>
      <c r="N16" s="14">
        <f t="shared" si="3"/>
        <v>7200</v>
      </c>
      <c r="O16" s="4">
        <f t="shared" si="1"/>
        <v>75600</v>
      </c>
    </row>
    <row r="18" spans="1:15" x14ac:dyDescent="0.25">
      <c r="A18" s="7" t="s">
        <v>65</v>
      </c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4"/>
    </row>
    <row r="19" spans="1:15" x14ac:dyDescent="0.25">
      <c r="A19" s="30" t="s">
        <v>66</v>
      </c>
      <c r="B19" s="28"/>
      <c r="C19" s="29">
        <f>'Year 1'!N22</f>
        <v>1450</v>
      </c>
      <c r="D19" s="29">
        <f>C22</f>
        <v>8050</v>
      </c>
      <c r="E19" s="29">
        <f t="shared" ref="E19:N19" si="4">D22</f>
        <v>2650</v>
      </c>
      <c r="F19" s="29">
        <f t="shared" si="4"/>
        <v>10250</v>
      </c>
      <c r="G19" s="29">
        <f t="shared" si="4"/>
        <v>4250</v>
      </c>
      <c r="H19" s="29">
        <f t="shared" si="4"/>
        <v>13250</v>
      </c>
      <c r="I19" s="29">
        <f t="shared" si="4"/>
        <v>7250</v>
      </c>
      <c r="J19" s="29">
        <f t="shared" si="4"/>
        <v>650</v>
      </c>
      <c r="K19" s="29">
        <f t="shared" si="4"/>
        <v>14050</v>
      </c>
      <c r="L19" s="29">
        <f t="shared" si="4"/>
        <v>7450</v>
      </c>
      <c r="M19" s="29">
        <f t="shared" si="4"/>
        <v>250</v>
      </c>
      <c r="N19" s="29">
        <f t="shared" si="4"/>
        <v>11050</v>
      </c>
      <c r="O19" s="4"/>
    </row>
    <row r="20" spans="1:15" x14ac:dyDescent="0.25">
      <c r="A20" s="30" t="s">
        <v>67</v>
      </c>
      <c r="B20" s="23">
        <v>0.23</v>
      </c>
      <c r="C20" s="14">
        <v>12000</v>
      </c>
      <c r="D20" s="14">
        <v>0</v>
      </c>
      <c r="E20" s="14">
        <v>13000</v>
      </c>
      <c r="F20" s="14">
        <v>0</v>
      </c>
      <c r="G20" s="14">
        <v>15000</v>
      </c>
      <c r="H20" s="14">
        <v>0</v>
      </c>
      <c r="I20" s="14">
        <v>0</v>
      </c>
      <c r="J20" s="14">
        <v>20000</v>
      </c>
      <c r="K20" s="14">
        <v>0</v>
      </c>
      <c r="L20" s="14">
        <v>0</v>
      </c>
      <c r="M20" s="14">
        <v>18000</v>
      </c>
      <c r="N20" s="14">
        <v>0</v>
      </c>
      <c r="O20" s="4"/>
    </row>
    <row r="21" spans="1:15" x14ac:dyDescent="0.25">
      <c r="A21" s="30" t="s">
        <v>68</v>
      </c>
      <c r="B21" s="28"/>
      <c r="C21" s="29">
        <f>C16</f>
        <v>5400</v>
      </c>
      <c r="D21" s="29">
        <f t="shared" ref="D21:N21" si="5">D16</f>
        <v>5400</v>
      </c>
      <c r="E21" s="29">
        <f t="shared" si="5"/>
        <v>5400</v>
      </c>
      <c r="F21" s="29">
        <f t="shared" si="5"/>
        <v>6000</v>
      </c>
      <c r="G21" s="29">
        <f t="shared" si="5"/>
        <v>6000</v>
      </c>
      <c r="H21" s="29">
        <f t="shared" si="5"/>
        <v>6000</v>
      </c>
      <c r="I21" s="29">
        <f t="shared" si="5"/>
        <v>6600</v>
      </c>
      <c r="J21" s="29">
        <f t="shared" si="5"/>
        <v>6600</v>
      </c>
      <c r="K21" s="29">
        <f t="shared" si="5"/>
        <v>6600</v>
      </c>
      <c r="L21" s="29">
        <f t="shared" si="5"/>
        <v>7200</v>
      </c>
      <c r="M21" s="29">
        <f t="shared" si="5"/>
        <v>7200</v>
      </c>
      <c r="N21" s="29">
        <f t="shared" si="5"/>
        <v>7200</v>
      </c>
      <c r="O21" s="4"/>
    </row>
    <row r="22" spans="1:15" x14ac:dyDescent="0.25">
      <c r="A22" s="30" t="s">
        <v>69</v>
      </c>
      <c r="B22" s="28"/>
      <c r="C22" s="29">
        <f>C19+C20-C21</f>
        <v>8050</v>
      </c>
      <c r="D22" s="29">
        <f t="shared" ref="D22:N22" si="6">D19+D20-D21</f>
        <v>2650</v>
      </c>
      <c r="E22" s="29">
        <f t="shared" si="6"/>
        <v>10250</v>
      </c>
      <c r="F22" s="29">
        <f t="shared" si="6"/>
        <v>4250</v>
      </c>
      <c r="G22" s="29">
        <f t="shared" si="6"/>
        <v>13250</v>
      </c>
      <c r="H22" s="29">
        <f t="shared" si="6"/>
        <v>7250</v>
      </c>
      <c r="I22" s="29">
        <f t="shared" si="6"/>
        <v>650</v>
      </c>
      <c r="J22" s="29">
        <f t="shared" si="6"/>
        <v>14050</v>
      </c>
      <c r="K22" s="29">
        <f t="shared" si="6"/>
        <v>7450</v>
      </c>
      <c r="L22" s="29">
        <f t="shared" si="6"/>
        <v>250</v>
      </c>
      <c r="M22" s="29">
        <f t="shared" si="6"/>
        <v>11050</v>
      </c>
      <c r="N22" s="29">
        <f t="shared" si="6"/>
        <v>3850</v>
      </c>
      <c r="O22" s="4"/>
    </row>
    <row r="24" spans="1:15" x14ac:dyDescent="0.25">
      <c r="A24" s="1" t="s">
        <v>25</v>
      </c>
    </row>
    <row r="25" spans="1:15" x14ac:dyDescent="0.25">
      <c r="A25" t="s">
        <v>26</v>
      </c>
      <c r="B25" s="8"/>
      <c r="C25" s="14">
        <v>7000</v>
      </c>
      <c r="D25" s="14">
        <v>7000</v>
      </c>
      <c r="E25" s="14">
        <v>7000</v>
      </c>
      <c r="F25" s="14">
        <v>7000</v>
      </c>
      <c r="G25" s="14">
        <v>7000</v>
      </c>
      <c r="H25" s="14">
        <v>7000</v>
      </c>
      <c r="I25" s="14">
        <v>9000</v>
      </c>
      <c r="J25" s="14">
        <v>9000</v>
      </c>
      <c r="K25" s="14">
        <v>9000</v>
      </c>
      <c r="L25" s="14">
        <v>9000</v>
      </c>
      <c r="M25" s="14">
        <v>9000</v>
      </c>
      <c r="N25" s="14">
        <v>9000</v>
      </c>
      <c r="O25" s="4">
        <f t="shared" ref="O25:O40" si="7">SUM(C25:N25)</f>
        <v>96000</v>
      </c>
    </row>
    <row r="26" spans="1:15" x14ac:dyDescent="0.25">
      <c r="A26" t="s">
        <v>27</v>
      </c>
      <c r="B26" s="23">
        <v>0</v>
      </c>
      <c r="C26" s="14">
        <v>650</v>
      </c>
      <c r="D26" s="14">
        <v>650</v>
      </c>
      <c r="E26" s="14">
        <v>650</v>
      </c>
      <c r="F26" s="14">
        <v>650</v>
      </c>
      <c r="G26" s="14">
        <v>650</v>
      </c>
      <c r="H26" s="14">
        <v>650</v>
      </c>
      <c r="I26" s="14">
        <v>650</v>
      </c>
      <c r="J26" s="14">
        <v>650</v>
      </c>
      <c r="K26" s="14">
        <v>650</v>
      </c>
      <c r="L26" s="14">
        <v>650</v>
      </c>
      <c r="M26" s="14">
        <v>650</v>
      </c>
      <c r="N26" s="14">
        <v>650</v>
      </c>
      <c r="O26" s="4">
        <f t="shared" si="7"/>
        <v>7800</v>
      </c>
    </row>
    <row r="27" spans="1:15" x14ac:dyDescent="0.25">
      <c r="A27" t="s">
        <v>28</v>
      </c>
      <c r="B27" s="23">
        <v>0</v>
      </c>
      <c r="C27" s="14">
        <v>0</v>
      </c>
      <c r="D27" s="14">
        <v>0</v>
      </c>
      <c r="E27" s="14">
        <v>450</v>
      </c>
      <c r="F27" s="14">
        <v>0</v>
      </c>
      <c r="G27" s="14">
        <v>0</v>
      </c>
      <c r="H27" s="14">
        <v>450</v>
      </c>
      <c r="I27" s="14">
        <v>0</v>
      </c>
      <c r="J27" s="14">
        <v>0</v>
      </c>
      <c r="K27" s="14">
        <v>450</v>
      </c>
      <c r="L27" s="14">
        <v>0</v>
      </c>
      <c r="M27" s="14">
        <v>0</v>
      </c>
      <c r="N27" s="14">
        <v>450</v>
      </c>
      <c r="O27" s="4">
        <f t="shared" si="7"/>
        <v>1800</v>
      </c>
    </row>
    <row r="28" spans="1:15" x14ac:dyDescent="0.25">
      <c r="A28" t="s">
        <v>29</v>
      </c>
      <c r="B28" s="23">
        <v>0.13500000000000001</v>
      </c>
      <c r="C28" s="14">
        <v>0</v>
      </c>
      <c r="D28" s="14">
        <v>200</v>
      </c>
      <c r="E28" s="14">
        <v>0</v>
      </c>
      <c r="F28" s="14">
        <v>200</v>
      </c>
      <c r="G28" s="14">
        <v>0</v>
      </c>
      <c r="H28" s="14">
        <v>200</v>
      </c>
      <c r="I28" s="14">
        <v>0</v>
      </c>
      <c r="J28" s="14">
        <v>200</v>
      </c>
      <c r="K28" s="14">
        <v>0</v>
      </c>
      <c r="L28" s="14">
        <v>200</v>
      </c>
      <c r="M28" s="14">
        <v>0</v>
      </c>
      <c r="N28" s="14">
        <v>200</v>
      </c>
      <c r="O28" s="4">
        <f t="shared" si="7"/>
        <v>1200</v>
      </c>
    </row>
    <row r="29" spans="1:15" x14ac:dyDescent="0.25">
      <c r="A29" t="s">
        <v>30</v>
      </c>
      <c r="B29" s="23">
        <v>0.23</v>
      </c>
      <c r="C29" s="14">
        <v>100</v>
      </c>
      <c r="D29" s="14">
        <v>100</v>
      </c>
      <c r="E29" s="14">
        <v>100</v>
      </c>
      <c r="F29" s="14">
        <v>100</v>
      </c>
      <c r="G29" s="14">
        <v>100</v>
      </c>
      <c r="H29" s="14">
        <v>100</v>
      </c>
      <c r="I29" s="14">
        <v>100</v>
      </c>
      <c r="J29" s="14">
        <v>100</v>
      </c>
      <c r="K29" s="14">
        <v>100</v>
      </c>
      <c r="L29" s="14">
        <v>100</v>
      </c>
      <c r="M29" s="14">
        <v>100</v>
      </c>
      <c r="N29" s="14">
        <v>100</v>
      </c>
      <c r="O29" s="4">
        <f t="shared" si="7"/>
        <v>1200</v>
      </c>
    </row>
    <row r="30" spans="1:15" x14ac:dyDescent="0.25">
      <c r="A30" t="s">
        <v>31</v>
      </c>
      <c r="B30" s="23">
        <v>0.23</v>
      </c>
      <c r="C30" s="14">
        <v>100</v>
      </c>
      <c r="D30" s="14">
        <v>100</v>
      </c>
      <c r="E30" s="14">
        <v>100</v>
      </c>
      <c r="F30" s="14">
        <v>100</v>
      </c>
      <c r="G30" s="14">
        <v>100</v>
      </c>
      <c r="H30" s="14">
        <v>100</v>
      </c>
      <c r="I30" s="14">
        <v>100</v>
      </c>
      <c r="J30" s="14">
        <v>100</v>
      </c>
      <c r="K30" s="14">
        <v>100</v>
      </c>
      <c r="L30" s="14">
        <v>100</v>
      </c>
      <c r="M30" s="14">
        <v>100</v>
      </c>
      <c r="N30" s="14">
        <v>100</v>
      </c>
      <c r="O30" s="4">
        <f t="shared" si="7"/>
        <v>1200</v>
      </c>
    </row>
    <row r="31" spans="1:15" x14ac:dyDescent="0.25">
      <c r="A31" t="s">
        <v>32</v>
      </c>
      <c r="B31" s="23">
        <v>0</v>
      </c>
      <c r="C31" s="14">
        <v>600</v>
      </c>
      <c r="D31" s="14">
        <v>600</v>
      </c>
      <c r="E31" s="14">
        <v>600</v>
      </c>
      <c r="F31" s="14">
        <v>600</v>
      </c>
      <c r="G31" s="14">
        <v>600</v>
      </c>
      <c r="H31" s="14">
        <v>600</v>
      </c>
      <c r="I31" s="14">
        <v>600</v>
      </c>
      <c r="J31" s="14">
        <v>600</v>
      </c>
      <c r="K31" s="14">
        <v>600</v>
      </c>
      <c r="L31" s="14">
        <v>600</v>
      </c>
      <c r="M31" s="14">
        <v>600</v>
      </c>
      <c r="N31" s="14">
        <v>600</v>
      </c>
      <c r="O31" s="4">
        <f t="shared" si="7"/>
        <v>7200</v>
      </c>
    </row>
    <row r="32" spans="1:15" x14ac:dyDescent="0.25">
      <c r="A32" t="s">
        <v>33</v>
      </c>
      <c r="B32" s="23">
        <v>0.23</v>
      </c>
      <c r="C32" s="14">
        <v>1750</v>
      </c>
      <c r="D32" s="14">
        <v>1750</v>
      </c>
      <c r="E32" s="14">
        <v>1750</v>
      </c>
      <c r="F32" s="14">
        <v>1750</v>
      </c>
      <c r="G32" s="14">
        <v>1750</v>
      </c>
      <c r="H32" s="14">
        <v>1750</v>
      </c>
      <c r="I32" s="14">
        <v>1750</v>
      </c>
      <c r="J32" s="14">
        <v>1750</v>
      </c>
      <c r="K32" s="14">
        <v>1750</v>
      </c>
      <c r="L32" s="14">
        <v>1750</v>
      </c>
      <c r="M32" s="14">
        <v>1750</v>
      </c>
      <c r="N32" s="14">
        <v>1750</v>
      </c>
      <c r="O32" s="4">
        <f t="shared" si="7"/>
        <v>21000</v>
      </c>
    </row>
    <row r="33" spans="1:15" x14ac:dyDescent="0.25">
      <c r="A33" t="s">
        <v>34</v>
      </c>
      <c r="B33" s="23">
        <v>0.23</v>
      </c>
      <c r="C33" s="14">
        <v>100</v>
      </c>
      <c r="D33" s="14">
        <v>100</v>
      </c>
      <c r="E33" s="14">
        <v>100</v>
      </c>
      <c r="F33" s="14">
        <v>100</v>
      </c>
      <c r="G33" s="14">
        <v>100</v>
      </c>
      <c r="H33" s="14">
        <v>100</v>
      </c>
      <c r="I33" s="14">
        <v>100</v>
      </c>
      <c r="J33" s="14">
        <v>100</v>
      </c>
      <c r="K33" s="14">
        <v>100</v>
      </c>
      <c r="L33" s="14">
        <v>100</v>
      </c>
      <c r="M33" s="14">
        <v>100</v>
      </c>
      <c r="N33" s="14">
        <v>100</v>
      </c>
      <c r="O33" s="4">
        <f t="shared" si="7"/>
        <v>1200</v>
      </c>
    </row>
    <row r="34" spans="1:15" x14ac:dyDescent="0.25">
      <c r="A34" t="s">
        <v>35</v>
      </c>
      <c r="B34" s="23">
        <v>0.23</v>
      </c>
      <c r="C34" s="14">
        <v>350</v>
      </c>
      <c r="D34" s="14">
        <v>350</v>
      </c>
      <c r="E34" s="14">
        <v>350</v>
      </c>
      <c r="F34" s="14">
        <v>350</v>
      </c>
      <c r="G34" s="14">
        <v>350</v>
      </c>
      <c r="H34" s="14">
        <v>350</v>
      </c>
      <c r="I34" s="14">
        <v>350</v>
      </c>
      <c r="J34" s="14">
        <v>350</v>
      </c>
      <c r="K34" s="14">
        <v>350</v>
      </c>
      <c r="L34" s="14">
        <v>350</v>
      </c>
      <c r="M34" s="14">
        <v>350</v>
      </c>
      <c r="N34" s="14">
        <v>350</v>
      </c>
      <c r="O34" s="4">
        <f t="shared" si="7"/>
        <v>4200</v>
      </c>
    </row>
    <row r="35" spans="1:15" x14ac:dyDescent="0.25">
      <c r="A35" t="s">
        <v>38</v>
      </c>
      <c r="B35" s="23">
        <v>0.23</v>
      </c>
      <c r="C35" s="14">
        <v>500</v>
      </c>
      <c r="D35" s="14">
        <v>500</v>
      </c>
      <c r="E35" s="14">
        <v>500</v>
      </c>
      <c r="F35" s="14">
        <v>500</v>
      </c>
      <c r="G35" s="14">
        <v>500</v>
      </c>
      <c r="H35" s="14">
        <v>500</v>
      </c>
      <c r="I35" s="14">
        <v>500</v>
      </c>
      <c r="J35" s="14">
        <v>500</v>
      </c>
      <c r="K35" s="14">
        <v>500</v>
      </c>
      <c r="L35" s="14">
        <v>500</v>
      </c>
      <c r="M35" s="14">
        <v>500</v>
      </c>
      <c r="N35" s="14">
        <v>500</v>
      </c>
      <c r="O35" s="4">
        <f t="shared" si="7"/>
        <v>6000</v>
      </c>
    </row>
    <row r="36" spans="1:15" x14ac:dyDescent="0.25">
      <c r="A36" t="s">
        <v>39</v>
      </c>
      <c r="B36" s="23">
        <v>0.23</v>
      </c>
      <c r="C36" s="14">
        <v>60</v>
      </c>
      <c r="D36" s="14">
        <v>60</v>
      </c>
      <c r="E36" s="14">
        <v>60</v>
      </c>
      <c r="F36" s="14">
        <v>60</v>
      </c>
      <c r="G36" s="14">
        <v>60</v>
      </c>
      <c r="H36" s="14">
        <v>60</v>
      </c>
      <c r="I36" s="14">
        <v>60</v>
      </c>
      <c r="J36" s="14">
        <v>60</v>
      </c>
      <c r="K36" s="14">
        <v>60</v>
      </c>
      <c r="L36" s="14">
        <v>60</v>
      </c>
      <c r="M36" s="14">
        <v>60</v>
      </c>
      <c r="N36" s="14">
        <v>60</v>
      </c>
      <c r="O36" s="4">
        <f t="shared" si="7"/>
        <v>720</v>
      </c>
    </row>
    <row r="37" spans="1:15" x14ac:dyDescent="0.25">
      <c r="A37" t="s">
        <v>41</v>
      </c>
      <c r="B37" s="23">
        <v>0.23</v>
      </c>
      <c r="C37" s="14">
        <v>0</v>
      </c>
      <c r="D37" s="14">
        <v>100</v>
      </c>
      <c r="E37" s="14">
        <v>0</v>
      </c>
      <c r="F37" s="14">
        <v>100</v>
      </c>
      <c r="G37" s="14">
        <v>0</v>
      </c>
      <c r="H37" s="14">
        <v>100</v>
      </c>
      <c r="I37" s="14">
        <v>0</v>
      </c>
      <c r="J37" s="14">
        <v>100</v>
      </c>
      <c r="K37" s="14">
        <v>0</v>
      </c>
      <c r="L37" s="14">
        <v>100</v>
      </c>
      <c r="M37" s="14">
        <v>0</v>
      </c>
      <c r="N37" s="14">
        <v>100</v>
      </c>
      <c r="O37" s="4">
        <f t="shared" si="7"/>
        <v>600</v>
      </c>
    </row>
    <row r="38" spans="1:15" x14ac:dyDescent="0.25">
      <c r="A38" t="s">
        <v>20</v>
      </c>
      <c r="B38" s="23">
        <v>0.23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4">
        <f t="shared" si="7"/>
        <v>0</v>
      </c>
    </row>
    <row r="39" spans="1:15" x14ac:dyDescent="0.25">
      <c r="A39" t="s">
        <v>20</v>
      </c>
      <c r="B39" s="23">
        <v>0.23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4">
        <f t="shared" si="7"/>
        <v>0</v>
      </c>
    </row>
    <row r="40" spans="1:15" x14ac:dyDescent="0.25">
      <c r="A40" t="s">
        <v>20</v>
      </c>
      <c r="B40" s="23">
        <v>0.23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4">
        <f t="shared" si="7"/>
        <v>0</v>
      </c>
    </row>
    <row r="41" spans="1:15" x14ac:dyDescent="0.25">
      <c r="C41" s="5">
        <f>SUM(C25:C40)</f>
        <v>11210</v>
      </c>
      <c r="D41" s="5">
        <f t="shared" ref="D41:O41" si="8">SUM(D25:D40)</f>
        <v>11510</v>
      </c>
      <c r="E41" s="5">
        <f t="shared" si="8"/>
        <v>11660</v>
      </c>
      <c r="F41" s="5">
        <f t="shared" si="8"/>
        <v>11510</v>
      </c>
      <c r="G41" s="5">
        <f t="shared" si="8"/>
        <v>11210</v>
      </c>
      <c r="H41" s="5">
        <f t="shared" si="8"/>
        <v>11960</v>
      </c>
      <c r="I41" s="5">
        <f t="shared" si="8"/>
        <v>13210</v>
      </c>
      <c r="J41" s="5">
        <f t="shared" si="8"/>
        <v>13510</v>
      </c>
      <c r="K41" s="5">
        <f t="shared" si="8"/>
        <v>13660</v>
      </c>
      <c r="L41" s="5">
        <f t="shared" si="8"/>
        <v>13510</v>
      </c>
      <c r="M41" s="5">
        <f t="shared" si="8"/>
        <v>13210</v>
      </c>
      <c r="N41" s="5">
        <f t="shared" si="8"/>
        <v>13960</v>
      </c>
      <c r="O41" s="5">
        <f t="shared" si="8"/>
        <v>150120</v>
      </c>
    </row>
    <row r="42" spans="1:15" x14ac:dyDescent="0.25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5"/>
    </row>
    <row r="43" spans="1:15" x14ac:dyDescent="0.25">
      <c r="A43" s="1" t="s">
        <v>42</v>
      </c>
      <c r="B43" s="23">
        <v>0.23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4">
        <f t="shared" ref="O43" si="9">SUM(C43:N43)</f>
        <v>0</v>
      </c>
    </row>
    <row r="44" spans="1:15" x14ac:dyDescent="0.25">
      <c r="A44" t="s">
        <v>43</v>
      </c>
      <c r="B44" s="24">
        <v>5</v>
      </c>
      <c r="C44" s="13" t="s">
        <v>44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x14ac:dyDescent="0.25">
      <c r="B45" s="12"/>
      <c r="C45" s="1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x14ac:dyDescent="0.25">
      <c r="A46" s="1" t="s">
        <v>59</v>
      </c>
      <c r="B46" s="12"/>
      <c r="C46" s="1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x14ac:dyDescent="0.25">
      <c r="A47" t="s">
        <v>60</v>
      </c>
      <c r="B47" s="12"/>
      <c r="C47" s="26">
        <v>267.45</v>
      </c>
      <c r="D47" s="14">
        <v>269.18</v>
      </c>
      <c r="E47" s="14">
        <v>270.93</v>
      </c>
      <c r="F47" s="14">
        <v>272.69</v>
      </c>
      <c r="G47" s="14">
        <v>274.47000000000003</v>
      </c>
      <c r="H47" s="14">
        <v>276.25</v>
      </c>
      <c r="I47" s="14">
        <v>278.05</v>
      </c>
      <c r="J47" s="14">
        <v>279.85000000000002</v>
      </c>
      <c r="K47" s="14">
        <v>281.67</v>
      </c>
      <c r="L47" s="14">
        <v>283.5</v>
      </c>
      <c r="M47" s="14">
        <v>285.35000000000002</v>
      </c>
      <c r="N47" s="14">
        <v>287.2</v>
      </c>
      <c r="O47" s="4">
        <f t="shared" ref="O47:O49" si="10">SUM(C47:N47)</f>
        <v>3326.5899999999997</v>
      </c>
    </row>
    <row r="48" spans="1:15" x14ac:dyDescent="0.25">
      <c r="A48" t="s">
        <v>61</v>
      </c>
      <c r="B48" s="12"/>
      <c r="C48" s="26">
        <v>44.99</v>
      </c>
      <c r="D48" s="14">
        <v>43.26</v>
      </c>
      <c r="E48" s="14">
        <v>41.51</v>
      </c>
      <c r="F48" s="14">
        <v>39.75</v>
      </c>
      <c r="G48" s="14">
        <v>37.97</v>
      </c>
      <c r="H48" s="14">
        <v>36.19</v>
      </c>
      <c r="I48" s="14">
        <v>34.39</v>
      </c>
      <c r="J48" s="14">
        <v>32.590000000000003</v>
      </c>
      <c r="K48" s="14">
        <v>30.77</v>
      </c>
      <c r="L48" s="14">
        <v>28.94</v>
      </c>
      <c r="M48" s="14">
        <v>27.09</v>
      </c>
      <c r="N48" s="14">
        <v>25.24</v>
      </c>
      <c r="O48" s="4">
        <f t="shared" si="10"/>
        <v>422.68999999999994</v>
      </c>
    </row>
    <row r="49" spans="1:15" x14ac:dyDescent="0.25">
      <c r="A49" t="s">
        <v>62</v>
      </c>
      <c r="B49" s="12"/>
      <c r="C49" s="13">
        <f>C47+C48</f>
        <v>312.44</v>
      </c>
      <c r="D49" s="13">
        <f t="shared" ref="D49:N49" si="11">D47+D48</f>
        <v>312.44</v>
      </c>
      <c r="E49" s="13">
        <f t="shared" si="11"/>
        <v>312.44</v>
      </c>
      <c r="F49" s="13">
        <f t="shared" si="11"/>
        <v>312.44</v>
      </c>
      <c r="G49" s="13">
        <f t="shared" si="11"/>
        <v>312.44000000000005</v>
      </c>
      <c r="H49" s="13">
        <f t="shared" si="11"/>
        <v>312.44</v>
      </c>
      <c r="I49" s="13">
        <f t="shared" si="11"/>
        <v>312.44</v>
      </c>
      <c r="J49" s="13">
        <f t="shared" si="11"/>
        <v>312.44000000000005</v>
      </c>
      <c r="K49" s="13">
        <f t="shared" si="11"/>
        <v>312.44</v>
      </c>
      <c r="L49" s="13">
        <f t="shared" si="11"/>
        <v>312.44</v>
      </c>
      <c r="M49" s="13">
        <f t="shared" si="11"/>
        <v>312.44</v>
      </c>
      <c r="N49" s="13">
        <f t="shared" si="11"/>
        <v>312.44</v>
      </c>
      <c r="O49" s="4">
        <f t="shared" si="10"/>
        <v>3749.28</v>
      </c>
    </row>
    <row r="50" spans="1:15" x14ac:dyDescent="0.25">
      <c r="B50" s="12"/>
      <c r="C50" s="13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x14ac:dyDescent="0.25">
      <c r="A51" t="s">
        <v>46</v>
      </c>
      <c r="B51" s="12"/>
      <c r="C51" s="13">
        <f>ROUND(C6*$B$6,2)</f>
        <v>4140</v>
      </c>
      <c r="D51" s="13">
        <f t="shared" ref="D51:N51" si="12">ROUND(D6*$B$6,2)</f>
        <v>4140</v>
      </c>
      <c r="E51" s="13">
        <f t="shared" si="12"/>
        <v>4140</v>
      </c>
      <c r="F51" s="13">
        <f t="shared" si="12"/>
        <v>4600</v>
      </c>
      <c r="G51" s="13">
        <f t="shared" si="12"/>
        <v>4600</v>
      </c>
      <c r="H51" s="13">
        <f t="shared" si="12"/>
        <v>4600</v>
      </c>
      <c r="I51" s="13">
        <f t="shared" si="12"/>
        <v>5060</v>
      </c>
      <c r="J51" s="13">
        <f t="shared" si="12"/>
        <v>5060</v>
      </c>
      <c r="K51" s="13">
        <f t="shared" si="12"/>
        <v>5060</v>
      </c>
      <c r="L51" s="13">
        <f t="shared" si="12"/>
        <v>5520</v>
      </c>
      <c r="M51" s="13">
        <f t="shared" si="12"/>
        <v>5520</v>
      </c>
      <c r="N51" s="13">
        <f t="shared" si="12"/>
        <v>5520</v>
      </c>
      <c r="O51" s="5"/>
    </row>
    <row r="52" spans="1:15" x14ac:dyDescent="0.25">
      <c r="A52" t="s">
        <v>71</v>
      </c>
      <c r="B52" s="12"/>
      <c r="C52" s="13">
        <f>ROUND(C20*$B$20,2)</f>
        <v>2760</v>
      </c>
      <c r="D52" s="13">
        <f t="shared" ref="D52:N52" si="13">ROUND(D20*$B$20,2)</f>
        <v>0</v>
      </c>
      <c r="E52" s="13">
        <f t="shared" si="13"/>
        <v>2990</v>
      </c>
      <c r="F52" s="13">
        <f t="shared" si="13"/>
        <v>0</v>
      </c>
      <c r="G52" s="13">
        <f t="shared" si="13"/>
        <v>3450</v>
      </c>
      <c r="H52" s="13">
        <f t="shared" si="13"/>
        <v>0</v>
      </c>
      <c r="I52" s="13">
        <f t="shared" si="13"/>
        <v>0</v>
      </c>
      <c r="J52" s="13">
        <f t="shared" si="13"/>
        <v>4600</v>
      </c>
      <c r="K52" s="13">
        <f t="shared" si="13"/>
        <v>0</v>
      </c>
      <c r="L52" s="13">
        <f t="shared" si="13"/>
        <v>0</v>
      </c>
      <c r="M52" s="13">
        <f t="shared" si="13"/>
        <v>4140</v>
      </c>
      <c r="N52" s="13">
        <f t="shared" si="13"/>
        <v>0</v>
      </c>
      <c r="O52" s="5"/>
    </row>
    <row r="53" spans="1:15" x14ac:dyDescent="0.25">
      <c r="A53" t="s">
        <v>47</v>
      </c>
      <c r="B53" s="12"/>
      <c r="C53" s="13">
        <f>ROUND(C26*$B$26,2)+ROUND(C27*$B$27,2)+ROUND(C28*$B$28,2)+ROUND(C29*$B$29,2)+ROUND(C30*$B$30,2)+ROUND(C31*$B$31,2)+ROUND(C32*$B$32,2)+ROUND(C33*$B$33,2)+ROUND(C34*$B$34,2)+ROUND(C35*$B$35,2)+ROUND(C36*$B$36,2)+ROUND(C37*$B$37,2)+ROUND(C38*$B$38,2)+ROUND(C39*$B$39,2)+ROUND(C40*$B$40,2)</f>
        <v>680.8</v>
      </c>
      <c r="D53" s="13">
        <f t="shared" ref="D53:M53" si="14">ROUND(D26*$B$26,2)+ROUND(D27*$B$27,2)+ROUND(D28*$B$28,2)+ROUND(D29*$B$29,2)+ROUND(D30*$B$30,2)+ROUND(D31*$B$31,2)+ROUND(D32*$B$32,2)+ROUND(D33*$B$33,2)+ROUND(D34*$B$34,2)+ROUND(D35*$B$35,2)+ROUND(D36*$B$36,2)+ROUND(D37*$B$37,2)+ROUND(D38*$B$38,2)+ROUND(D39*$B$39,2)+ROUND(D40*$B$40,2)</f>
        <v>730.8</v>
      </c>
      <c r="E53" s="13">
        <f t="shared" si="14"/>
        <v>680.8</v>
      </c>
      <c r="F53" s="13">
        <f t="shared" si="14"/>
        <v>730.8</v>
      </c>
      <c r="G53" s="13">
        <f t="shared" si="14"/>
        <v>680.8</v>
      </c>
      <c r="H53" s="13">
        <f t="shared" si="14"/>
        <v>730.8</v>
      </c>
      <c r="I53" s="13">
        <f t="shared" si="14"/>
        <v>680.8</v>
      </c>
      <c r="J53" s="13">
        <f t="shared" si="14"/>
        <v>730.8</v>
      </c>
      <c r="K53" s="13">
        <f t="shared" si="14"/>
        <v>680.8</v>
      </c>
      <c r="L53" s="13">
        <f t="shared" si="14"/>
        <v>730.8</v>
      </c>
      <c r="M53" s="13">
        <f t="shared" si="14"/>
        <v>680.8</v>
      </c>
      <c r="N53" s="13">
        <f>ROUND(N26*$B$26,2)+ROUND(N27*$B$27,2)+ROUND(N28*$B$28,2)+ROUND(N29*$B$29,2)+ROUND(N30*$B$30,2)+ROUND(N31*$B$31,2)+ROUND(N32*$B$32,2)+ROUND(N33*$B$33,2)+ROUND(N34*$B$34,2)+ROUND(N35*$B$35,2)+ROUND(N36*$B$36,2)+ROUND(N37*$B$37,2)+ROUND(N38*$B$38,2)+ROUND(N39*$B$39,2)+ROUND(N40*$B$40,2)</f>
        <v>730.8</v>
      </c>
      <c r="O53" s="5"/>
    </row>
    <row r="54" spans="1:15" x14ac:dyDescent="0.25">
      <c r="A54" t="s">
        <v>48</v>
      </c>
      <c r="B54" s="12"/>
      <c r="C54" s="13">
        <f>ROUND(C43*$B$43,2)</f>
        <v>0</v>
      </c>
      <c r="D54" s="13">
        <f t="shared" ref="D54:N54" si="15">ROUND(D43*$B$43,2)</f>
        <v>0</v>
      </c>
      <c r="E54" s="13">
        <f t="shared" si="15"/>
        <v>0</v>
      </c>
      <c r="F54" s="13">
        <f t="shared" si="15"/>
        <v>0</v>
      </c>
      <c r="G54" s="13">
        <f t="shared" si="15"/>
        <v>0</v>
      </c>
      <c r="H54" s="13">
        <f t="shared" si="15"/>
        <v>0</v>
      </c>
      <c r="I54" s="13">
        <f t="shared" si="15"/>
        <v>0</v>
      </c>
      <c r="J54" s="13">
        <f t="shared" si="15"/>
        <v>0</v>
      </c>
      <c r="K54" s="13">
        <f t="shared" si="15"/>
        <v>0</v>
      </c>
      <c r="L54" s="13">
        <f t="shared" si="15"/>
        <v>0</v>
      </c>
      <c r="M54" s="13">
        <f t="shared" si="15"/>
        <v>0</v>
      </c>
      <c r="N54" s="13">
        <f t="shared" si="15"/>
        <v>0</v>
      </c>
      <c r="O54" s="5"/>
    </row>
    <row r="55" spans="1:15" x14ac:dyDescent="0.25"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5"/>
    </row>
    <row r="57" spans="1:15" x14ac:dyDescent="0.25">
      <c r="A57" s="9"/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x14ac:dyDescent="0.25">
      <c r="A58" s="1" t="s">
        <v>40</v>
      </c>
    </row>
    <row r="59" spans="1:15" x14ac:dyDescent="0.25">
      <c r="A59" t="s">
        <v>36</v>
      </c>
      <c r="C59" s="15">
        <f>C3</f>
        <v>9450.7200000000066</v>
      </c>
      <c r="D59" s="15">
        <f>C66</f>
        <v>4627.4800000000096</v>
      </c>
      <c r="E59" s="15">
        <f t="shared" ref="E59:N59" si="16">D66</f>
        <v>10105.840000000011</v>
      </c>
      <c r="F59" s="15">
        <f t="shared" si="16"/>
        <v>3602.6000000000117</v>
      </c>
      <c r="G59" s="15">
        <f t="shared" si="16"/>
        <v>11310.960000000014</v>
      </c>
      <c r="H59" s="15">
        <f t="shared" si="16"/>
        <v>5257.7200000000139</v>
      </c>
      <c r="I59" s="15">
        <f t="shared" si="16"/>
        <v>12516.080000000018</v>
      </c>
      <c r="J59" s="15">
        <f t="shared" si="16"/>
        <v>25372.840000000018</v>
      </c>
      <c r="K59" s="15">
        <f t="shared" si="16"/>
        <v>9171.2000000000189</v>
      </c>
      <c r="L59" s="15">
        <f t="shared" si="16"/>
        <v>21577.960000000021</v>
      </c>
      <c r="M59" s="15">
        <f t="shared" si="16"/>
        <v>27376.320000000014</v>
      </c>
      <c r="N59" s="15">
        <f t="shared" si="16"/>
        <v>20553.080000000016</v>
      </c>
    </row>
    <row r="60" spans="1:15" x14ac:dyDescent="0.25">
      <c r="A60" t="s">
        <v>23</v>
      </c>
      <c r="C60" s="15">
        <f t="shared" ref="C60:N60" si="17">C14</f>
        <v>22140</v>
      </c>
      <c r="D60" s="15">
        <f t="shared" si="17"/>
        <v>22140</v>
      </c>
      <c r="E60" s="15">
        <f t="shared" si="17"/>
        <v>22140</v>
      </c>
      <c r="F60" s="15">
        <f t="shared" si="17"/>
        <v>24600</v>
      </c>
      <c r="G60" s="15">
        <f t="shared" si="17"/>
        <v>24600</v>
      </c>
      <c r="H60" s="15">
        <f t="shared" si="17"/>
        <v>24600</v>
      </c>
      <c r="I60" s="15">
        <f t="shared" si="17"/>
        <v>27060</v>
      </c>
      <c r="J60" s="15">
        <f t="shared" si="17"/>
        <v>27060</v>
      </c>
      <c r="K60" s="15">
        <f t="shared" si="17"/>
        <v>27060</v>
      </c>
      <c r="L60" s="15">
        <f t="shared" si="17"/>
        <v>29520</v>
      </c>
      <c r="M60" s="15">
        <f t="shared" si="17"/>
        <v>29520</v>
      </c>
      <c r="N60" s="15">
        <f t="shared" si="17"/>
        <v>29520</v>
      </c>
      <c r="O60" s="4">
        <f t="shared" ref="O60:O65" si="18">SUM(C60:N60)</f>
        <v>309960</v>
      </c>
    </row>
    <row r="61" spans="1:15" x14ac:dyDescent="0.25">
      <c r="A61" t="s">
        <v>70</v>
      </c>
      <c r="C61" s="16">
        <f>ROUND(C20*(1+$B$20),2)</f>
        <v>14760</v>
      </c>
      <c r="D61" s="16">
        <f t="shared" ref="D61:N61" si="19">ROUND(D20*(1+$B$20),2)</f>
        <v>0</v>
      </c>
      <c r="E61" s="16">
        <f t="shared" si="19"/>
        <v>15990</v>
      </c>
      <c r="F61" s="16">
        <f t="shared" si="19"/>
        <v>0</v>
      </c>
      <c r="G61" s="16">
        <f t="shared" si="19"/>
        <v>18450</v>
      </c>
      <c r="H61" s="16">
        <f t="shared" si="19"/>
        <v>0</v>
      </c>
      <c r="I61" s="16">
        <f t="shared" si="19"/>
        <v>0</v>
      </c>
      <c r="J61" s="16">
        <f t="shared" si="19"/>
        <v>24600</v>
      </c>
      <c r="K61" s="16">
        <f t="shared" si="19"/>
        <v>0</v>
      </c>
      <c r="L61" s="16">
        <f t="shared" si="19"/>
        <v>0</v>
      </c>
      <c r="M61" s="16">
        <f t="shared" si="19"/>
        <v>22140</v>
      </c>
      <c r="N61" s="16">
        <f t="shared" si="19"/>
        <v>0</v>
      </c>
      <c r="O61" s="4">
        <f t="shared" si="18"/>
        <v>95940</v>
      </c>
    </row>
    <row r="62" spans="1:15" x14ac:dyDescent="0.25">
      <c r="A62" t="s">
        <v>45</v>
      </c>
      <c r="C62" s="15">
        <f>C25+ROUND(C26*(1+$B$26),2)+ROUND(C27*(1+$B$27),2)+ROUND(C28*(1+$B$28),2)+ROUND(C29*(1+$B$29),2)+ROUND(C30*(1+$B$30),2)+ROUND(C31*(1+$B$31),2)+ROUND(C32*(1+$B$32),2)+ROUND(C33*(1+$B$33),2)+ROUND(C34*(1+$B$34),2)+ROUND(C35*(1+$B$35),2)+ROUND(C36*(1+$B$36),2)+ROUND(C37*(1+$B$37),2)+ROUND(C38*(1+$B$38),2)+ROUND(C39*(1+$B$39),2)+ROUND(C40*(1+$B$40),2)</f>
        <v>11890.8</v>
      </c>
      <c r="D62" s="15">
        <f t="shared" ref="D62:N62" si="20">D25+ROUND(D26*(1+$B$26),2)+ROUND(D27*(1+$B$27),2)+ROUND(D28*(1+$B$28),2)+ROUND(D29*(1+$B$29),2)+ROUND(D30*(1+$B$30),2)+ROUND(D31*(1+$B$31),2)+ROUND(D32*(1+$B$32),2)+ROUND(D33*(1+$B$33),2)+ROUND(D34*(1+$B$34),2)+ROUND(D35*(1+$B$35),2)+ROUND(D36*(1+$B$36),2)+ROUND(D37*(1+$B$37),2)+ROUND(D38*(1+$B$38),2)+ROUND(D39*(1+$B$39),2)+ROUND(D40*(1+$B$40),2)</f>
        <v>12240.8</v>
      </c>
      <c r="E62" s="15">
        <f t="shared" si="20"/>
        <v>12340.8</v>
      </c>
      <c r="F62" s="15">
        <f t="shared" si="20"/>
        <v>12240.8</v>
      </c>
      <c r="G62" s="15">
        <f t="shared" si="20"/>
        <v>11890.8</v>
      </c>
      <c r="H62" s="15">
        <f t="shared" si="20"/>
        <v>12690.8</v>
      </c>
      <c r="I62" s="15">
        <f t="shared" si="20"/>
        <v>13890.8</v>
      </c>
      <c r="J62" s="15">
        <f t="shared" si="20"/>
        <v>14240.8</v>
      </c>
      <c r="K62" s="15">
        <f t="shared" si="20"/>
        <v>14340.8</v>
      </c>
      <c r="L62" s="15">
        <f t="shared" si="20"/>
        <v>14240.8</v>
      </c>
      <c r="M62" s="15">
        <f t="shared" si="20"/>
        <v>13890.8</v>
      </c>
      <c r="N62" s="15">
        <f t="shared" si="20"/>
        <v>14690.8</v>
      </c>
      <c r="O62" s="4">
        <f t="shared" si="18"/>
        <v>158589.6</v>
      </c>
    </row>
    <row r="63" spans="1:15" x14ac:dyDescent="0.25">
      <c r="A63" t="s">
        <v>42</v>
      </c>
      <c r="C63" s="16">
        <f>ROUND(C43*(1+$B$43),2)</f>
        <v>0</v>
      </c>
      <c r="D63" s="16">
        <f t="shared" ref="D63:N63" si="21">ROUND(D43*(1+$B$43),2)</f>
        <v>0</v>
      </c>
      <c r="E63" s="16">
        <f t="shared" si="21"/>
        <v>0</v>
      </c>
      <c r="F63" s="16">
        <f t="shared" si="21"/>
        <v>0</v>
      </c>
      <c r="G63" s="16">
        <f t="shared" si="21"/>
        <v>0</v>
      </c>
      <c r="H63" s="16">
        <f t="shared" si="21"/>
        <v>0</v>
      </c>
      <c r="I63" s="16">
        <f t="shared" si="21"/>
        <v>0</v>
      </c>
      <c r="J63" s="16">
        <f t="shared" si="21"/>
        <v>0</v>
      </c>
      <c r="K63" s="16">
        <f t="shared" si="21"/>
        <v>0</v>
      </c>
      <c r="L63" s="16">
        <f t="shared" si="21"/>
        <v>0</v>
      </c>
      <c r="M63" s="16">
        <f t="shared" si="21"/>
        <v>0</v>
      </c>
      <c r="N63" s="16">
        <f t="shared" si="21"/>
        <v>0</v>
      </c>
      <c r="O63" s="4">
        <f t="shared" si="18"/>
        <v>0</v>
      </c>
    </row>
    <row r="64" spans="1:15" x14ac:dyDescent="0.25">
      <c r="A64" t="s">
        <v>59</v>
      </c>
      <c r="C64" s="16">
        <f>C49</f>
        <v>312.44</v>
      </c>
      <c r="D64" s="16">
        <f t="shared" ref="D64:N64" si="22">D49</f>
        <v>312.44</v>
      </c>
      <c r="E64" s="16">
        <f t="shared" si="22"/>
        <v>312.44</v>
      </c>
      <c r="F64" s="16">
        <f t="shared" si="22"/>
        <v>312.44</v>
      </c>
      <c r="G64" s="16">
        <f t="shared" si="22"/>
        <v>312.44000000000005</v>
      </c>
      <c r="H64" s="16">
        <f t="shared" si="22"/>
        <v>312.44</v>
      </c>
      <c r="I64" s="16">
        <f t="shared" si="22"/>
        <v>312.44</v>
      </c>
      <c r="J64" s="16">
        <f t="shared" si="22"/>
        <v>312.44000000000005</v>
      </c>
      <c r="K64" s="16">
        <f t="shared" si="22"/>
        <v>312.44</v>
      </c>
      <c r="L64" s="16">
        <f t="shared" si="22"/>
        <v>312.44</v>
      </c>
      <c r="M64" s="16">
        <f t="shared" si="22"/>
        <v>312.44</v>
      </c>
      <c r="N64" s="16">
        <f t="shared" si="22"/>
        <v>312.44</v>
      </c>
      <c r="O64" s="4">
        <f t="shared" si="18"/>
        <v>3749.28</v>
      </c>
    </row>
    <row r="65" spans="1:15" x14ac:dyDescent="0.25">
      <c r="A65" t="s">
        <v>49</v>
      </c>
      <c r="C65" s="15"/>
      <c r="D65" s="15">
        <f>C51+D51-C52-D52-C53-D53-C54-D54</f>
        <v>4108.3999999999996</v>
      </c>
      <c r="E65" s="15"/>
      <c r="F65" s="15">
        <f>E51+F51-E52-F52-E53-F53-E54-F54</f>
        <v>4338.3999999999996</v>
      </c>
      <c r="G65" s="15"/>
      <c r="H65" s="15">
        <f>G51+H51-G52-H52-G53-H53-G54-H54</f>
        <v>4338.3999999999996</v>
      </c>
      <c r="I65" s="15"/>
      <c r="J65" s="15">
        <f>I51+J51-I52-J52-I53-J53-I54-J54</f>
        <v>4108.3999999999996</v>
      </c>
      <c r="K65" s="15"/>
      <c r="L65" s="15">
        <f>K51+L51-K52-L52-K53-L53-K54-L54</f>
        <v>9168.4000000000015</v>
      </c>
      <c r="M65" s="15"/>
      <c r="N65" s="15">
        <f>M51+N51-M52-N52-M53-N53-M54-N54</f>
        <v>5488.4</v>
      </c>
      <c r="O65" s="4">
        <f t="shared" si="18"/>
        <v>31550.400000000001</v>
      </c>
    </row>
    <row r="66" spans="1:15" x14ac:dyDescent="0.25">
      <c r="A66" t="s">
        <v>50</v>
      </c>
      <c r="C66" s="15">
        <f>C59+C60-C61-C62-C63-C64-C65</f>
        <v>4627.4800000000096</v>
      </c>
      <c r="D66" s="15">
        <f t="shared" ref="D66:N66" si="23">D59+D60-D61-D62-D63-D64-D65</f>
        <v>10105.840000000011</v>
      </c>
      <c r="E66" s="15">
        <f t="shared" si="23"/>
        <v>3602.6000000000117</v>
      </c>
      <c r="F66" s="15">
        <f t="shared" si="23"/>
        <v>11310.960000000014</v>
      </c>
      <c r="G66" s="15">
        <f t="shared" si="23"/>
        <v>5257.7200000000139</v>
      </c>
      <c r="H66" s="15">
        <f t="shared" si="23"/>
        <v>12516.080000000018</v>
      </c>
      <c r="I66" s="15">
        <f t="shared" si="23"/>
        <v>25372.840000000018</v>
      </c>
      <c r="J66" s="15">
        <f t="shared" si="23"/>
        <v>9171.2000000000189</v>
      </c>
      <c r="K66" s="15">
        <f t="shared" si="23"/>
        <v>21577.960000000021</v>
      </c>
      <c r="L66" s="15">
        <f t="shared" si="23"/>
        <v>27376.320000000014</v>
      </c>
      <c r="M66" s="15">
        <f t="shared" si="23"/>
        <v>20553.080000000016</v>
      </c>
      <c r="N66" s="15">
        <f t="shared" si="23"/>
        <v>29581.44000000001</v>
      </c>
    </row>
    <row r="67" spans="1:15" x14ac:dyDescent="0.25">
      <c r="A67" s="9"/>
      <c r="B67" s="9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AC5C4-7254-4E54-9E62-380E18BF64BC}">
  <dimension ref="A1:O67"/>
  <sheetViews>
    <sheetView topLeftCell="A45" zoomScale="90" zoomScaleNormal="90" workbookViewId="0">
      <selection activeCell="C61" sqref="C61"/>
    </sheetView>
  </sheetViews>
  <sheetFormatPr defaultRowHeight="15" x14ac:dyDescent="0.25"/>
  <cols>
    <col min="1" max="1" width="30.7109375" customWidth="1"/>
    <col min="3" max="15" width="12.7109375" style="3" customWidth="1"/>
  </cols>
  <sheetData>
    <row r="1" spans="1:15" x14ac:dyDescent="0.25">
      <c r="A1" s="1" t="str">
        <f>'Year 1'!A1</f>
        <v>Company Name</v>
      </c>
      <c r="B1" s="1" t="s">
        <v>1</v>
      </c>
    </row>
    <row r="2" spans="1:15" x14ac:dyDescent="0.25">
      <c r="A2" s="1"/>
    </row>
    <row r="3" spans="1:15" x14ac:dyDescent="0.25">
      <c r="A3" s="1" t="s">
        <v>37</v>
      </c>
      <c r="C3" s="4">
        <f>'Year 2'!N66</f>
        <v>29581.44000000001</v>
      </c>
    </row>
    <row r="4" spans="1:15" x14ac:dyDescent="0.25">
      <c r="A4" s="1"/>
    </row>
    <row r="5" spans="1:15" x14ac:dyDescent="0.25">
      <c r="A5" s="17" t="s">
        <v>53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</row>
    <row r="6" spans="1:15" x14ac:dyDescent="0.25">
      <c r="A6" s="1" t="s">
        <v>2</v>
      </c>
      <c r="B6" s="22">
        <v>0.23</v>
      </c>
      <c r="C6" s="14">
        <v>25000</v>
      </c>
      <c r="D6" s="14">
        <v>25000</v>
      </c>
      <c r="E6" s="14">
        <v>25000</v>
      </c>
      <c r="F6" s="14">
        <v>27000</v>
      </c>
      <c r="G6" s="14">
        <v>27000</v>
      </c>
      <c r="H6" s="14">
        <v>27000</v>
      </c>
      <c r="I6" s="14">
        <v>30000</v>
      </c>
      <c r="J6" s="14">
        <v>30000</v>
      </c>
      <c r="K6" s="14">
        <v>30000</v>
      </c>
      <c r="L6" s="14">
        <v>32000</v>
      </c>
      <c r="M6" s="14">
        <v>32000</v>
      </c>
      <c r="N6" s="14">
        <v>32000</v>
      </c>
      <c r="O6" s="5">
        <f>SUM(C6:N6)</f>
        <v>342000</v>
      </c>
    </row>
    <row r="7" spans="1:15" x14ac:dyDescent="0.25">
      <c r="A7" s="1"/>
      <c r="B7" s="2"/>
    </row>
    <row r="8" spans="1:15" x14ac:dyDescent="0.25">
      <c r="A8" s="1" t="s">
        <v>21</v>
      </c>
    </row>
    <row r="9" spans="1:15" x14ac:dyDescent="0.25">
      <c r="A9" s="6" t="s">
        <v>22</v>
      </c>
      <c r="C9" s="4">
        <f>ROUND(C6*(1+$B$6),2)</f>
        <v>30750</v>
      </c>
      <c r="D9" s="4">
        <f t="shared" ref="D9:N9" si="0">ROUND(D6*(1+$B$6),2)</f>
        <v>30750</v>
      </c>
      <c r="E9" s="4">
        <f t="shared" si="0"/>
        <v>30750</v>
      </c>
      <c r="F9" s="4">
        <f t="shared" si="0"/>
        <v>33210</v>
      </c>
      <c r="G9" s="4">
        <f t="shared" si="0"/>
        <v>33210</v>
      </c>
      <c r="H9" s="4">
        <f t="shared" si="0"/>
        <v>33210</v>
      </c>
      <c r="I9" s="4">
        <f t="shared" si="0"/>
        <v>36900</v>
      </c>
      <c r="J9" s="4">
        <f t="shared" si="0"/>
        <v>36900</v>
      </c>
      <c r="K9" s="4">
        <f t="shared" si="0"/>
        <v>36900</v>
      </c>
      <c r="L9" s="4">
        <f t="shared" si="0"/>
        <v>39360</v>
      </c>
      <c r="M9" s="4">
        <f t="shared" si="0"/>
        <v>39360</v>
      </c>
      <c r="N9" s="4">
        <f t="shared" si="0"/>
        <v>39360</v>
      </c>
      <c r="O9" s="4">
        <f>SUM(C9:N9)</f>
        <v>420660</v>
      </c>
    </row>
    <row r="10" spans="1:15" x14ac:dyDescent="0.25">
      <c r="A10" s="6" t="s">
        <v>17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4">
        <f t="shared" ref="O10:O16" si="1">SUM(C10:N10)</f>
        <v>0</v>
      </c>
    </row>
    <row r="11" spans="1:15" x14ac:dyDescent="0.25">
      <c r="A11" s="6" t="s">
        <v>18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4">
        <f t="shared" si="1"/>
        <v>0</v>
      </c>
    </row>
    <row r="12" spans="1:15" x14ac:dyDescent="0.25">
      <c r="A12" s="6" t="s">
        <v>19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4">
        <f t="shared" si="1"/>
        <v>0</v>
      </c>
    </row>
    <row r="13" spans="1:15" x14ac:dyDescent="0.25">
      <c r="A13" s="6" t="s">
        <v>20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4">
        <f t="shared" si="1"/>
        <v>0</v>
      </c>
    </row>
    <row r="14" spans="1:15" x14ac:dyDescent="0.25">
      <c r="A14" t="s">
        <v>23</v>
      </c>
      <c r="C14" s="5">
        <f>SUM(C9:C13)</f>
        <v>30750</v>
      </c>
      <c r="D14" s="5">
        <f t="shared" ref="D14:N14" si="2">SUM(D9:D13)</f>
        <v>30750</v>
      </c>
      <c r="E14" s="5">
        <f t="shared" si="2"/>
        <v>30750</v>
      </c>
      <c r="F14" s="5">
        <f t="shared" si="2"/>
        <v>33210</v>
      </c>
      <c r="G14" s="5">
        <f t="shared" si="2"/>
        <v>33210</v>
      </c>
      <c r="H14" s="5">
        <f t="shared" si="2"/>
        <v>33210</v>
      </c>
      <c r="I14" s="5">
        <f t="shared" si="2"/>
        <v>36900</v>
      </c>
      <c r="J14" s="5">
        <f t="shared" si="2"/>
        <v>36900</v>
      </c>
      <c r="K14" s="5">
        <f t="shared" si="2"/>
        <v>36900</v>
      </c>
      <c r="L14" s="5">
        <f t="shared" si="2"/>
        <v>39360</v>
      </c>
      <c r="M14" s="5">
        <f t="shared" si="2"/>
        <v>39360</v>
      </c>
      <c r="N14" s="5">
        <f t="shared" si="2"/>
        <v>39360</v>
      </c>
      <c r="O14" s="4">
        <f>SUM(O9:O13)</f>
        <v>420660</v>
      </c>
    </row>
    <row r="16" spans="1:15" x14ac:dyDescent="0.25">
      <c r="A16" s="7" t="s">
        <v>24</v>
      </c>
      <c r="B16" s="28"/>
      <c r="C16" s="14">
        <f>C6*0.3</f>
        <v>7500</v>
      </c>
      <c r="D16" s="14">
        <f t="shared" ref="D16:N16" si="3">D6*0.3</f>
        <v>7500</v>
      </c>
      <c r="E16" s="14">
        <f t="shared" si="3"/>
        <v>7500</v>
      </c>
      <c r="F16" s="14">
        <f t="shared" si="3"/>
        <v>8100</v>
      </c>
      <c r="G16" s="14">
        <f t="shared" si="3"/>
        <v>8100</v>
      </c>
      <c r="H16" s="14">
        <f t="shared" si="3"/>
        <v>8100</v>
      </c>
      <c r="I16" s="14">
        <f t="shared" si="3"/>
        <v>9000</v>
      </c>
      <c r="J16" s="14">
        <f t="shared" si="3"/>
        <v>9000</v>
      </c>
      <c r="K16" s="14">
        <f t="shared" si="3"/>
        <v>9000</v>
      </c>
      <c r="L16" s="14">
        <f t="shared" si="3"/>
        <v>9600</v>
      </c>
      <c r="M16" s="14">
        <f t="shared" si="3"/>
        <v>9600</v>
      </c>
      <c r="N16" s="14">
        <f t="shared" si="3"/>
        <v>9600</v>
      </c>
      <c r="O16" s="4">
        <f t="shared" si="1"/>
        <v>102600</v>
      </c>
    </row>
    <row r="17" spans="1:15" x14ac:dyDescent="0.25">
      <c r="A17" s="27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4"/>
    </row>
    <row r="18" spans="1:15" x14ac:dyDescent="0.25">
      <c r="A18" s="7" t="s">
        <v>65</v>
      </c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4"/>
    </row>
    <row r="19" spans="1:15" x14ac:dyDescent="0.25">
      <c r="A19" s="30" t="s">
        <v>66</v>
      </c>
      <c r="B19" s="28"/>
      <c r="C19" s="29">
        <f>'Year 2'!N22</f>
        <v>3850</v>
      </c>
      <c r="D19" s="29">
        <f>C22</f>
        <v>11350</v>
      </c>
      <c r="E19" s="29">
        <f t="shared" ref="E19:N19" si="4">D22</f>
        <v>3850</v>
      </c>
      <c r="F19" s="29">
        <f t="shared" si="4"/>
        <v>14350</v>
      </c>
      <c r="G19" s="29">
        <f t="shared" si="4"/>
        <v>6250</v>
      </c>
      <c r="H19" s="29">
        <f t="shared" si="4"/>
        <v>10650</v>
      </c>
      <c r="I19" s="29">
        <f t="shared" si="4"/>
        <v>2550</v>
      </c>
      <c r="J19" s="29">
        <f t="shared" si="4"/>
        <v>11550</v>
      </c>
      <c r="K19" s="29">
        <f t="shared" si="4"/>
        <v>2550</v>
      </c>
      <c r="L19" s="29">
        <f t="shared" si="4"/>
        <v>15550</v>
      </c>
      <c r="M19" s="29">
        <f t="shared" si="4"/>
        <v>5950</v>
      </c>
      <c r="N19" s="29">
        <f t="shared" si="4"/>
        <v>11350</v>
      </c>
      <c r="O19" s="4"/>
    </row>
    <row r="20" spans="1:15" x14ac:dyDescent="0.25">
      <c r="A20" s="30" t="s">
        <v>67</v>
      </c>
      <c r="B20" s="23">
        <v>0.23</v>
      </c>
      <c r="C20" s="14">
        <v>15000</v>
      </c>
      <c r="D20" s="14">
        <v>0</v>
      </c>
      <c r="E20" s="14">
        <v>18000</v>
      </c>
      <c r="F20" s="14">
        <v>0</v>
      </c>
      <c r="G20" s="14">
        <v>12500</v>
      </c>
      <c r="H20" s="14">
        <v>0</v>
      </c>
      <c r="I20" s="14">
        <v>18000</v>
      </c>
      <c r="J20" s="14">
        <v>0</v>
      </c>
      <c r="K20" s="14">
        <v>22000</v>
      </c>
      <c r="L20" s="14">
        <v>0</v>
      </c>
      <c r="M20" s="14">
        <v>15000</v>
      </c>
      <c r="N20" s="14">
        <v>0</v>
      </c>
      <c r="O20" s="4"/>
    </row>
    <row r="21" spans="1:15" x14ac:dyDescent="0.25">
      <c r="A21" s="30" t="s">
        <v>68</v>
      </c>
      <c r="B21" s="28"/>
      <c r="C21" s="29">
        <f>C16</f>
        <v>7500</v>
      </c>
      <c r="D21" s="29">
        <f t="shared" ref="D21:N21" si="5">D16</f>
        <v>7500</v>
      </c>
      <c r="E21" s="29">
        <f t="shared" si="5"/>
        <v>7500</v>
      </c>
      <c r="F21" s="29">
        <f t="shared" si="5"/>
        <v>8100</v>
      </c>
      <c r="G21" s="29">
        <f t="shared" si="5"/>
        <v>8100</v>
      </c>
      <c r="H21" s="29">
        <f t="shared" si="5"/>
        <v>8100</v>
      </c>
      <c r="I21" s="29">
        <f t="shared" si="5"/>
        <v>9000</v>
      </c>
      <c r="J21" s="29">
        <f t="shared" si="5"/>
        <v>9000</v>
      </c>
      <c r="K21" s="29">
        <f t="shared" si="5"/>
        <v>9000</v>
      </c>
      <c r="L21" s="29">
        <f t="shared" si="5"/>
        <v>9600</v>
      </c>
      <c r="M21" s="29">
        <f t="shared" si="5"/>
        <v>9600</v>
      </c>
      <c r="N21" s="29">
        <f t="shared" si="5"/>
        <v>9600</v>
      </c>
      <c r="O21" s="4"/>
    </row>
    <row r="22" spans="1:15" x14ac:dyDescent="0.25">
      <c r="A22" s="30" t="s">
        <v>69</v>
      </c>
      <c r="B22" s="28"/>
      <c r="C22" s="29">
        <f>C19+C20-C21</f>
        <v>11350</v>
      </c>
      <c r="D22" s="29">
        <f t="shared" ref="D22:N22" si="6">D19+D20-D21</f>
        <v>3850</v>
      </c>
      <c r="E22" s="29">
        <f t="shared" si="6"/>
        <v>14350</v>
      </c>
      <c r="F22" s="29">
        <f t="shared" si="6"/>
        <v>6250</v>
      </c>
      <c r="G22" s="29">
        <f t="shared" si="6"/>
        <v>10650</v>
      </c>
      <c r="H22" s="29">
        <f t="shared" si="6"/>
        <v>2550</v>
      </c>
      <c r="I22" s="29">
        <f t="shared" si="6"/>
        <v>11550</v>
      </c>
      <c r="J22" s="29">
        <f t="shared" si="6"/>
        <v>2550</v>
      </c>
      <c r="K22" s="29">
        <f t="shared" si="6"/>
        <v>15550</v>
      </c>
      <c r="L22" s="29">
        <f t="shared" si="6"/>
        <v>5950</v>
      </c>
      <c r="M22" s="29">
        <f t="shared" si="6"/>
        <v>11350</v>
      </c>
      <c r="N22" s="29">
        <f t="shared" si="6"/>
        <v>1750</v>
      </c>
      <c r="O22" s="4"/>
    </row>
    <row r="24" spans="1:15" x14ac:dyDescent="0.25">
      <c r="A24" s="1" t="s">
        <v>25</v>
      </c>
    </row>
    <row r="25" spans="1:15" x14ac:dyDescent="0.25">
      <c r="A25" t="s">
        <v>26</v>
      </c>
      <c r="B25" s="8"/>
      <c r="C25" s="14">
        <v>10000</v>
      </c>
      <c r="D25" s="14">
        <v>10000</v>
      </c>
      <c r="E25" s="14">
        <v>10000</v>
      </c>
      <c r="F25" s="14">
        <v>10000</v>
      </c>
      <c r="G25" s="14">
        <v>10000</v>
      </c>
      <c r="H25" s="14">
        <v>10000</v>
      </c>
      <c r="I25" s="14">
        <v>10000</v>
      </c>
      <c r="J25" s="14">
        <v>10000</v>
      </c>
      <c r="K25" s="14">
        <v>10000</v>
      </c>
      <c r="L25" s="14">
        <v>10000</v>
      </c>
      <c r="M25" s="14">
        <v>10000</v>
      </c>
      <c r="N25" s="14">
        <v>10000</v>
      </c>
      <c r="O25" s="4">
        <f t="shared" ref="O25:O40" si="7">SUM(C25:N25)</f>
        <v>120000</v>
      </c>
    </row>
    <row r="26" spans="1:15" x14ac:dyDescent="0.25">
      <c r="A26" t="s">
        <v>27</v>
      </c>
      <c r="B26" s="23">
        <v>0</v>
      </c>
      <c r="C26" s="14">
        <v>750</v>
      </c>
      <c r="D26" s="14">
        <v>750</v>
      </c>
      <c r="E26" s="14">
        <v>750</v>
      </c>
      <c r="F26" s="14">
        <v>750</v>
      </c>
      <c r="G26" s="14">
        <v>750</v>
      </c>
      <c r="H26" s="14">
        <v>750</v>
      </c>
      <c r="I26" s="14">
        <v>750</v>
      </c>
      <c r="J26" s="14">
        <v>750</v>
      </c>
      <c r="K26" s="14">
        <v>750</v>
      </c>
      <c r="L26" s="14">
        <v>750</v>
      </c>
      <c r="M26" s="14">
        <v>750</v>
      </c>
      <c r="N26" s="14">
        <v>750</v>
      </c>
      <c r="O26" s="4">
        <f t="shared" si="7"/>
        <v>9000</v>
      </c>
    </row>
    <row r="27" spans="1:15" x14ac:dyDescent="0.25">
      <c r="A27" t="s">
        <v>28</v>
      </c>
      <c r="B27" s="23">
        <v>0</v>
      </c>
      <c r="C27" s="14">
        <v>0</v>
      </c>
      <c r="D27" s="14">
        <v>0</v>
      </c>
      <c r="E27" s="14">
        <v>650</v>
      </c>
      <c r="F27" s="14">
        <v>0</v>
      </c>
      <c r="G27" s="14">
        <v>0</v>
      </c>
      <c r="H27" s="14">
        <v>650</v>
      </c>
      <c r="I27" s="14">
        <v>0</v>
      </c>
      <c r="J27" s="14">
        <v>0</v>
      </c>
      <c r="K27" s="14">
        <v>650</v>
      </c>
      <c r="L27" s="14">
        <v>0</v>
      </c>
      <c r="M27" s="14">
        <v>0</v>
      </c>
      <c r="N27" s="14">
        <v>650</v>
      </c>
      <c r="O27" s="4">
        <f t="shared" si="7"/>
        <v>2600</v>
      </c>
    </row>
    <row r="28" spans="1:15" x14ac:dyDescent="0.25">
      <c r="A28" t="s">
        <v>29</v>
      </c>
      <c r="B28" s="23">
        <v>0.13500000000000001</v>
      </c>
      <c r="C28" s="14">
        <v>0</v>
      </c>
      <c r="D28" s="14">
        <v>300</v>
      </c>
      <c r="E28" s="14">
        <v>0</v>
      </c>
      <c r="F28" s="14">
        <v>300</v>
      </c>
      <c r="G28" s="14">
        <v>0</v>
      </c>
      <c r="H28" s="14">
        <v>300</v>
      </c>
      <c r="I28" s="14">
        <v>0</v>
      </c>
      <c r="J28" s="14">
        <v>300</v>
      </c>
      <c r="K28" s="14">
        <v>0</v>
      </c>
      <c r="L28" s="14">
        <v>300</v>
      </c>
      <c r="M28" s="14">
        <v>0</v>
      </c>
      <c r="N28" s="14">
        <v>300</v>
      </c>
      <c r="O28" s="4">
        <f t="shared" si="7"/>
        <v>1800</v>
      </c>
    </row>
    <row r="29" spans="1:15" x14ac:dyDescent="0.25">
      <c r="A29" t="s">
        <v>30</v>
      </c>
      <c r="B29" s="23">
        <v>0.23</v>
      </c>
      <c r="C29" s="14">
        <v>150</v>
      </c>
      <c r="D29" s="14">
        <v>150</v>
      </c>
      <c r="E29" s="14">
        <v>150</v>
      </c>
      <c r="F29" s="14">
        <v>150</v>
      </c>
      <c r="G29" s="14">
        <v>150</v>
      </c>
      <c r="H29" s="14">
        <v>150</v>
      </c>
      <c r="I29" s="14">
        <v>150</v>
      </c>
      <c r="J29" s="14">
        <v>150</v>
      </c>
      <c r="K29" s="14">
        <v>150</v>
      </c>
      <c r="L29" s="14">
        <v>150</v>
      </c>
      <c r="M29" s="14">
        <v>150</v>
      </c>
      <c r="N29" s="14">
        <v>150</v>
      </c>
      <c r="O29" s="4">
        <f t="shared" si="7"/>
        <v>1800</v>
      </c>
    </row>
    <row r="30" spans="1:15" x14ac:dyDescent="0.25">
      <c r="A30" t="s">
        <v>31</v>
      </c>
      <c r="B30" s="23">
        <v>0.23</v>
      </c>
      <c r="C30" s="14">
        <v>150</v>
      </c>
      <c r="D30" s="14">
        <v>150</v>
      </c>
      <c r="E30" s="14">
        <v>150</v>
      </c>
      <c r="F30" s="14">
        <v>150</v>
      </c>
      <c r="G30" s="14">
        <v>150</v>
      </c>
      <c r="H30" s="14">
        <v>150</v>
      </c>
      <c r="I30" s="14">
        <v>150</v>
      </c>
      <c r="J30" s="14">
        <v>150</v>
      </c>
      <c r="K30" s="14">
        <v>150</v>
      </c>
      <c r="L30" s="14">
        <v>150</v>
      </c>
      <c r="M30" s="14">
        <v>150</v>
      </c>
      <c r="N30" s="14">
        <v>150</v>
      </c>
      <c r="O30" s="4">
        <f t="shared" si="7"/>
        <v>1800</v>
      </c>
    </row>
    <row r="31" spans="1:15" x14ac:dyDescent="0.25">
      <c r="A31" t="s">
        <v>32</v>
      </c>
      <c r="B31" s="23">
        <v>0</v>
      </c>
      <c r="C31" s="14">
        <v>750</v>
      </c>
      <c r="D31" s="14">
        <v>750</v>
      </c>
      <c r="E31" s="14">
        <v>750</v>
      </c>
      <c r="F31" s="14">
        <v>750</v>
      </c>
      <c r="G31" s="14">
        <v>750</v>
      </c>
      <c r="H31" s="14">
        <v>750</v>
      </c>
      <c r="I31" s="14">
        <v>750</v>
      </c>
      <c r="J31" s="14">
        <v>750</v>
      </c>
      <c r="K31" s="14">
        <v>750</v>
      </c>
      <c r="L31" s="14">
        <v>750</v>
      </c>
      <c r="M31" s="14">
        <v>750</v>
      </c>
      <c r="N31" s="14">
        <v>750</v>
      </c>
      <c r="O31" s="4">
        <f t="shared" si="7"/>
        <v>9000</v>
      </c>
    </row>
    <row r="32" spans="1:15" x14ac:dyDescent="0.25">
      <c r="A32" t="s">
        <v>33</v>
      </c>
      <c r="B32" s="23">
        <v>0.23</v>
      </c>
      <c r="C32" s="14">
        <v>3500</v>
      </c>
      <c r="D32" s="14">
        <v>3500</v>
      </c>
      <c r="E32" s="14">
        <v>3500</v>
      </c>
      <c r="F32" s="14">
        <v>3500</v>
      </c>
      <c r="G32" s="14">
        <v>3500</v>
      </c>
      <c r="H32" s="14">
        <v>3500</v>
      </c>
      <c r="I32" s="14">
        <v>3500</v>
      </c>
      <c r="J32" s="14">
        <v>3500</v>
      </c>
      <c r="K32" s="14">
        <v>3500</v>
      </c>
      <c r="L32" s="14">
        <v>3500</v>
      </c>
      <c r="M32" s="14">
        <v>3500</v>
      </c>
      <c r="N32" s="14">
        <v>3500</v>
      </c>
      <c r="O32" s="4">
        <f t="shared" si="7"/>
        <v>42000</v>
      </c>
    </row>
    <row r="33" spans="1:15" x14ac:dyDescent="0.25">
      <c r="A33" t="s">
        <v>34</v>
      </c>
      <c r="B33" s="23">
        <v>0.23</v>
      </c>
      <c r="C33" s="14">
        <v>150</v>
      </c>
      <c r="D33" s="14">
        <v>150</v>
      </c>
      <c r="E33" s="14">
        <v>150</v>
      </c>
      <c r="F33" s="14">
        <v>150</v>
      </c>
      <c r="G33" s="14">
        <v>150</v>
      </c>
      <c r="H33" s="14">
        <v>150</v>
      </c>
      <c r="I33" s="14">
        <v>150</v>
      </c>
      <c r="J33" s="14">
        <v>150</v>
      </c>
      <c r="K33" s="14">
        <v>150</v>
      </c>
      <c r="L33" s="14">
        <v>150</v>
      </c>
      <c r="M33" s="14">
        <v>150</v>
      </c>
      <c r="N33" s="14">
        <v>150</v>
      </c>
      <c r="O33" s="4">
        <f t="shared" si="7"/>
        <v>1800</v>
      </c>
    </row>
    <row r="34" spans="1:15" x14ac:dyDescent="0.25">
      <c r="A34" t="s">
        <v>35</v>
      </c>
      <c r="B34" s="23">
        <v>0.23</v>
      </c>
      <c r="C34" s="14">
        <v>450</v>
      </c>
      <c r="D34" s="14">
        <v>450</v>
      </c>
      <c r="E34" s="14">
        <v>450</v>
      </c>
      <c r="F34" s="14">
        <v>450</v>
      </c>
      <c r="G34" s="14">
        <v>450</v>
      </c>
      <c r="H34" s="14">
        <v>450</v>
      </c>
      <c r="I34" s="14">
        <v>450</v>
      </c>
      <c r="J34" s="14">
        <v>450</v>
      </c>
      <c r="K34" s="14">
        <v>450</v>
      </c>
      <c r="L34" s="14">
        <v>450</v>
      </c>
      <c r="M34" s="14">
        <v>450</v>
      </c>
      <c r="N34" s="14">
        <v>450</v>
      </c>
      <c r="O34" s="4">
        <f t="shared" si="7"/>
        <v>5400</v>
      </c>
    </row>
    <row r="35" spans="1:15" x14ac:dyDescent="0.25">
      <c r="A35" t="s">
        <v>38</v>
      </c>
      <c r="B35" s="23">
        <v>0.23</v>
      </c>
      <c r="C35" s="14">
        <v>650</v>
      </c>
      <c r="D35" s="14">
        <v>650</v>
      </c>
      <c r="E35" s="14">
        <v>650</v>
      </c>
      <c r="F35" s="14">
        <v>650</v>
      </c>
      <c r="G35" s="14">
        <v>650</v>
      </c>
      <c r="H35" s="14">
        <v>650</v>
      </c>
      <c r="I35" s="14">
        <v>650</v>
      </c>
      <c r="J35" s="14">
        <v>650</v>
      </c>
      <c r="K35" s="14">
        <v>650</v>
      </c>
      <c r="L35" s="14">
        <v>650</v>
      </c>
      <c r="M35" s="14">
        <v>650</v>
      </c>
      <c r="N35" s="14">
        <v>650</v>
      </c>
      <c r="O35" s="4">
        <f t="shared" si="7"/>
        <v>7800</v>
      </c>
    </row>
    <row r="36" spans="1:15" x14ac:dyDescent="0.25">
      <c r="A36" t="s">
        <v>39</v>
      </c>
      <c r="B36" s="23">
        <v>0.23</v>
      </c>
      <c r="C36" s="14">
        <v>75</v>
      </c>
      <c r="D36" s="14">
        <v>75</v>
      </c>
      <c r="E36" s="14">
        <v>75</v>
      </c>
      <c r="F36" s="14">
        <v>75</v>
      </c>
      <c r="G36" s="14">
        <v>75</v>
      </c>
      <c r="H36" s="14">
        <v>75</v>
      </c>
      <c r="I36" s="14">
        <v>75</v>
      </c>
      <c r="J36" s="14">
        <v>75</v>
      </c>
      <c r="K36" s="14">
        <v>75</v>
      </c>
      <c r="L36" s="14">
        <v>75</v>
      </c>
      <c r="M36" s="14">
        <v>75</v>
      </c>
      <c r="N36" s="14">
        <v>75</v>
      </c>
      <c r="O36" s="4">
        <f t="shared" si="7"/>
        <v>900</v>
      </c>
    </row>
    <row r="37" spans="1:15" x14ac:dyDescent="0.25">
      <c r="A37" t="s">
        <v>41</v>
      </c>
      <c r="B37" s="23">
        <v>0.23</v>
      </c>
      <c r="C37" s="14">
        <v>0</v>
      </c>
      <c r="D37" s="14">
        <v>150</v>
      </c>
      <c r="E37" s="14">
        <v>0</v>
      </c>
      <c r="F37" s="14">
        <v>150</v>
      </c>
      <c r="G37" s="14">
        <v>0</v>
      </c>
      <c r="H37" s="14">
        <v>150</v>
      </c>
      <c r="I37" s="14">
        <v>0</v>
      </c>
      <c r="J37" s="14">
        <v>150</v>
      </c>
      <c r="K37" s="14">
        <v>0</v>
      </c>
      <c r="L37" s="14">
        <v>150</v>
      </c>
      <c r="M37" s="14">
        <v>0</v>
      </c>
      <c r="N37" s="14">
        <v>150</v>
      </c>
      <c r="O37" s="4">
        <f t="shared" si="7"/>
        <v>900</v>
      </c>
    </row>
    <row r="38" spans="1:15" x14ac:dyDescent="0.25">
      <c r="A38" t="s">
        <v>20</v>
      </c>
      <c r="B38" s="23">
        <v>0.23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4">
        <f t="shared" si="7"/>
        <v>0</v>
      </c>
    </row>
    <row r="39" spans="1:15" x14ac:dyDescent="0.25">
      <c r="A39" t="s">
        <v>20</v>
      </c>
      <c r="B39" s="23">
        <v>0.23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4">
        <f t="shared" si="7"/>
        <v>0</v>
      </c>
    </row>
    <row r="40" spans="1:15" x14ac:dyDescent="0.25">
      <c r="A40" t="s">
        <v>20</v>
      </c>
      <c r="B40" s="23">
        <v>0.23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4">
        <f t="shared" si="7"/>
        <v>0</v>
      </c>
    </row>
    <row r="41" spans="1:15" x14ac:dyDescent="0.25">
      <c r="C41" s="5">
        <f>SUM(C25:C40)</f>
        <v>16625</v>
      </c>
      <c r="D41" s="5">
        <f t="shared" ref="D41:O41" si="8">SUM(D25:D40)</f>
        <v>17075</v>
      </c>
      <c r="E41" s="5">
        <f t="shared" si="8"/>
        <v>17275</v>
      </c>
      <c r="F41" s="5">
        <f t="shared" si="8"/>
        <v>17075</v>
      </c>
      <c r="G41" s="5">
        <f t="shared" si="8"/>
        <v>16625</v>
      </c>
      <c r="H41" s="5">
        <f t="shared" si="8"/>
        <v>17725</v>
      </c>
      <c r="I41" s="5">
        <f t="shared" si="8"/>
        <v>16625</v>
      </c>
      <c r="J41" s="5">
        <f t="shared" si="8"/>
        <v>17075</v>
      </c>
      <c r="K41" s="5">
        <f t="shared" si="8"/>
        <v>17275</v>
      </c>
      <c r="L41" s="5">
        <f t="shared" si="8"/>
        <v>17075</v>
      </c>
      <c r="M41" s="5">
        <f t="shared" si="8"/>
        <v>16625</v>
      </c>
      <c r="N41" s="5">
        <f t="shared" si="8"/>
        <v>17725</v>
      </c>
      <c r="O41" s="5">
        <f t="shared" si="8"/>
        <v>204800</v>
      </c>
    </row>
    <row r="42" spans="1:15" x14ac:dyDescent="0.25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x14ac:dyDescent="0.25">
      <c r="A43" s="1" t="s">
        <v>42</v>
      </c>
      <c r="B43" s="23">
        <v>0.23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4">
        <f t="shared" ref="O43" si="9">SUM(C43:N43)</f>
        <v>0</v>
      </c>
    </row>
    <row r="44" spans="1:15" x14ac:dyDescent="0.25">
      <c r="A44" t="s">
        <v>43</v>
      </c>
      <c r="B44" s="24">
        <v>5</v>
      </c>
      <c r="C44" s="13" t="s">
        <v>44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x14ac:dyDescent="0.25">
      <c r="B45" s="12"/>
      <c r="C45" s="1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x14ac:dyDescent="0.25">
      <c r="A46" s="1" t="s">
        <v>59</v>
      </c>
      <c r="B46" s="12"/>
      <c r="C46" s="1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x14ac:dyDescent="0.25">
      <c r="A47" t="s">
        <v>60</v>
      </c>
      <c r="B47" s="12"/>
      <c r="C47" s="26">
        <v>289.07</v>
      </c>
      <c r="D47" s="14">
        <v>290.95</v>
      </c>
      <c r="E47" s="14">
        <v>292.83999999999997</v>
      </c>
      <c r="F47" s="14">
        <v>294.74</v>
      </c>
      <c r="G47" s="14">
        <v>296.66000000000003</v>
      </c>
      <c r="H47" s="14">
        <v>298.58999999999997</v>
      </c>
      <c r="I47" s="14">
        <v>300.52999999999997</v>
      </c>
      <c r="J47" s="14">
        <v>302.48</v>
      </c>
      <c r="K47" s="14">
        <v>304.45</v>
      </c>
      <c r="L47" s="14">
        <v>306.43</v>
      </c>
      <c r="M47" s="14">
        <v>308.42</v>
      </c>
      <c r="N47" s="14">
        <v>310.47000000000281</v>
      </c>
      <c r="O47" s="4">
        <f t="shared" ref="O47:O49" si="10">SUM(C47:N47)</f>
        <v>3595.6300000000028</v>
      </c>
    </row>
    <row r="48" spans="1:15" x14ac:dyDescent="0.25">
      <c r="A48" t="s">
        <v>61</v>
      </c>
      <c r="B48" s="12"/>
      <c r="C48" s="26">
        <v>23.37</v>
      </c>
      <c r="D48" s="14">
        <v>21.49</v>
      </c>
      <c r="E48" s="14">
        <v>19.600000000000001</v>
      </c>
      <c r="F48" s="14">
        <v>17.7</v>
      </c>
      <c r="G48" s="14">
        <v>15.78</v>
      </c>
      <c r="H48" s="14">
        <v>13.85</v>
      </c>
      <c r="I48" s="14">
        <v>11.91</v>
      </c>
      <c r="J48" s="14">
        <v>9.9600000000000009</v>
      </c>
      <c r="K48" s="14">
        <v>7.99</v>
      </c>
      <c r="L48" s="14">
        <v>6.01</v>
      </c>
      <c r="M48" s="14">
        <v>4.0199999999999996</v>
      </c>
      <c r="N48" s="14">
        <v>2.02</v>
      </c>
      <c r="O48" s="4">
        <f t="shared" si="10"/>
        <v>153.70000000000002</v>
      </c>
    </row>
    <row r="49" spans="1:15" x14ac:dyDescent="0.25">
      <c r="A49" t="s">
        <v>62</v>
      </c>
      <c r="B49" s="12"/>
      <c r="C49" s="13">
        <f>C47+C48</f>
        <v>312.44</v>
      </c>
      <c r="D49" s="13">
        <f t="shared" ref="D49:N49" si="11">D47+D48</f>
        <v>312.44</v>
      </c>
      <c r="E49" s="13">
        <f t="shared" si="11"/>
        <v>312.44</v>
      </c>
      <c r="F49" s="13">
        <f t="shared" si="11"/>
        <v>312.44</v>
      </c>
      <c r="G49" s="13">
        <f t="shared" si="11"/>
        <v>312.44</v>
      </c>
      <c r="H49" s="13">
        <f t="shared" si="11"/>
        <v>312.44</v>
      </c>
      <c r="I49" s="13">
        <f t="shared" si="11"/>
        <v>312.44</v>
      </c>
      <c r="J49" s="13">
        <f t="shared" si="11"/>
        <v>312.44</v>
      </c>
      <c r="K49" s="13">
        <f t="shared" si="11"/>
        <v>312.44</v>
      </c>
      <c r="L49" s="13">
        <f t="shared" si="11"/>
        <v>312.44</v>
      </c>
      <c r="M49" s="13">
        <f t="shared" si="11"/>
        <v>312.44</v>
      </c>
      <c r="N49" s="13">
        <f t="shared" si="11"/>
        <v>312.49000000000279</v>
      </c>
      <c r="O49" s="4">
        <f t="shared" si="10"/>
        <v>3749.3300000000031</v>
      </c>
    </row>
    <row r="50" spans="1:15" x14ac:dyDescent="0.25">
      <c r="B50" s="12"/>
      <c r="C50" s="13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x14ac:dyDescent="0.25">
      <c r="A51" t="s">
        <v>46</v>
      </c>
      <c r="B51" s="12"/>
      <c r="C51" s="13">
        <f>ROUND(C6*$B$6,2)</f>
        <v>5750</v>
      </c>
      <c r="D51" s="13">
        <f t="shared" ref="D51:N51" si="12">ROUND(D6*$B$6,2)</f>
        <v>5750</v>
      </c>
      <c r="E51" s="13">
        <f t="shared" si="12"/>
        <v>5750</v>
      </c>
      <c r="F51" s="13">
        <f t="shared" si="12"/>
        <v>6210</v>
      </c>
      <c r="G51" s="13">
        <f t="shared" si="12"/>
        <v>6210</v>
      </c>
      <c r="H51" s="13">
        <f t="shared" si="12"/>
        <v>6210</v>
      </c>
      <c r="I51" s="13">
        <f t="shared" si="12"/>
        <v>6900</v>
      </c>
      <c r="J51" s="13">
        <f t="shared" si="12"/>
        <v>6900</v>
      </c>
      <c r="K51" s="13">
        <f t="shared" si="12"/>
        <v>6900</v>
      </c>
      <c r="L51" s="13">
        <f t="shared" si="12"/>
        <v>7360</v>
      </c>
      <c r="M51" s="13">
        <f t="shared" si="12"/>
        <v>7360</v>
      </c>
      <c r="N51" s="13">
        <f t="shared" si="12"/>
        <v>7360</v>
      </c>
      <c r="O51" s="5"/>
    </row>
    <row r="52" spans="1:15" x14ac:dyDescent="0.25">
      <c r="A52" t="s">
        <v>71</v>
      </c>
      <c r="B52" s="12"/>
      <c r="C52" s="13">
        <f>ROUND(C20*$B$20,2)</f>
        <v>3450</v>
      </c>
      <c r="D52" s="13">
        <f t="shared" ref="D52:N52" si="13">ROUND(D20*$B$20,2)</f>
        <v>0</v>
      </c>
      <c r="E52" s="13">
        <f t="shared" si="13"/>
        <v>4140</v>
      </c>
      <c r="F52" s="13">
        <f t="shared" si="13"/>
        <v>0</v>
      </c>
      <c r="G52" s="13">
        <f t="shared" si="13"/>
        <v>2875</v>
      </c>
      <c r="H52" s="13">
        <f t="shared" si="13"/>
        <v>0</v>
      </c>
      <c r="I52" s="13">
        <f t="shared" si="13"/>
        <v>4140</v>
      </c>
      <c r="J52" s="13">
        <f t="shared" si="13"/>
        <v>0</v>
      </c>
      <c r="K52" s="13">
        <f t="shared" si="13"/>
        <v>5060</v>
      </c>
      <c r="L52" s="13">
        <f t="shared" si="13"/>
        <v>0</v>
      </c>
      <c r="M52" s="13">
        <f t="shared" si="13"/>
        <v>3450</v>
      </c>
      <c r="N52" s="13">
        <f t="shared" si="13"/>
        <v>0</v>
      </c>
      <c r="O52" s="5"/>
    </row>
    <row r="53" spans="1:15" x14ac:dyDescent="0.25">
      <c r="A53" t="s">
        <v>47</v>
      </c>
      <c r="B53" s="12"/>
      <c r="C53" s="13">
        <f>ROUND(C26*$B$26,2)+ROUND(C27*$B$27,2)+ROUND(C28*$B$28,2)+ROUND(C29*$B$29,2)+ROUND(C30*$B$30,2)+ROUND(C31*$B$31,2)+ROUND(C32*$B$32,2)+ROUND(C33*$B$33,2)+ROUND(C34*$B$34,2)+ROUND(C35*$B$35,2)+ROUND(C36*$B$36,2)+ROUND(C37*$B$37,2)+ROUND(C38*$B$38,2)+ROUND(C39*$B$39,2)+ROUND(C40*$B$40,2)</f>
        <v>1178.75</v>
      </c>
      <c r="D53" s="13">
        <f t="shared" ref="D53:M53" si="14">ROUND(D26*$B$26,2)+ROUND(D27*$B$27,2)+ROUND(D28*$B$28,2)+ROUND(D29*$B$29,2)+ROUND(D30*$B$30,2)+ROUND(D31*$B$31,2)+ROUND(D32*$B$32,2)+ROUND(D33*$B$33,2)+ROUND(D34*$B$34,2)+ROUND(D35*$B$35,2)+ROUND(D36*$B$36,2)+ROUND(D37*$B$37,2)+ROUND(D38*$B$38,2)+ROUND(D39*$B$39,2)+ROUND(D40*$B$40,2)</f>
        <v>1253.75</v>
      </c>
      <c r="E53" s="13">
        <f t="shared" si="14"/>
        <v>1178.75</v>
      </c>
      <c r="F53" s="13">
        <f t="shared" si="14"/>
        <v>1253.75</v>
      </c>
      <c r="G53" s="13">
        <f t="shared" si="14"/>
        <v>1178.75</v>
      </c>
      <c r="H53" s="13">
        <f t="shared" si="14"/>
        <v>1253.75</v>
      </c>
      <c r="I53" s="13">
        <f t="shared" si="14"/>
        <v>1178.75</v>
      </c>
      <c r="J53" s="13">
        <f t="shared" si="14"/>
        <v>1253.75</v>
      </c>
      <c r="K53" s="13">
        <f t="shared" si="14"/>
        <v>1178.75</v>
      </c>
      <c r="L53" s="13">
        <f t="shared" si="14"/>
        <v>1253.75</v>
      </c>
      <c r="M53" s="13">
        <f t="shared" si="14"/>
        <v>1178.75</v>
      </c>
      <c r="N53" s="13">
        <f>ROUND(N26*$B$26,2)+ROUND(N27*$B$27,2)+ROUND(N28*$B$28,2)+ROUND(N29*$B$29,2)+ROUND(N30*$B$30,2)+ROUND(N31*$B$31,2)+ROUND(N32*$B$32,2)+ROUND(N33*$B$33,2)+ROUND(N34*$B$34,2)+ROUND(N35*$B$35,2)+ROUND(N36*$B$36,2)+ROUND(N37*$B$37,2)+ROUND(N38*$B$38,2)+ROUND(N39*$B$39,2)+ROUND(N40*$B$40,2)</f>
        <v>1253.75</v>
      </c>
      <c r="O53" s="5"/>
    </row>
    <row r="54" spans="1:15" x14ac:dyDescent="0.25">
      <c r="A54" t="s">
        <v>48</v>
      </c>
      <c r="B54" s="12"/>
      <c r="C54" s="13">
        <f>ROUND(C43*$B$43,2)</f>
        <v>0</v>
      </c>
      <c r="D54" s="13">
        <f t="shared" ref="D54:N54" si="15">ROUND(D43*$B$43,2)</f>
        <v>0</v>
      </c>
      <c r="E54" s="13">
        <f t="shared" si="15"/>
        <v>0</v>
      </c>
      <c r="F54" s="13">
        <f t="shared" si="15"/>
        <v>0</v>
      </c>
      <c r="G54" s="13">
        <f t="shared" si="15"/>
        <v>0</v>
      </c>
      <c r="H54" s="13">
        <f t="shared" si="15"/>
        <v>0</v>
      </c>
      <c r="I54" s="13">
        <f t="shared" si="15"/>
        <v>0</v>
      </c>
      <c r="J54" s="13">
        <f t="shared" si="15"/>
        <v>0</v>
      </c>
      <c r="K54" s="13">
        <f t="shared" si="15"/>
        <v>0</v>
      </c>
      <c r="L54" s="13">
        <f t="shared" si="15"/>
        <v>0</v>
      </c>
      <c r="M54" s="13">
        <f t="shared" si="15"/>
        <v>0</v>
      </c>
      <c r="N54" s="13">
        <f t="shared" si="15"/>
        <v>0</v>
      </c>
      <c r="O54" s="5"/>
    </row>
    <row r="55" spans="1:15" x14ac:dyDescent="0.25"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5"/>
    </row>
    <row r="57" spans="1:15" x14ac:dyDescent="0.25">
      <c r="A57" s="9"/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x14ac:dyDescent="0.25">
      <c r="A58" s="1" t="s">
        <v>40</v>
      </c>
    </row>
    <row r="59" spans="1:15" x14ac:dyDescent="0.25">
      <c r="A59" t="s">
        <v>36</v>
      </c>
      <c r="C59" s="15">
        <f>C3</f>
        <v>29581.44000000001</v>
      </c>
      <c r="D59" s="15">
        <f>C66</f>
        <v>23765.250000000011</v>
      </c>
      <c r="E59" s="15">
        <f t="shared" ref="E59:N59" si="16">D66</f>
        <v>30256.560000000012</v>
      </c>
      <c r="F59" s="15">
        <f t="shared" si="16"/>
        <v>20100.370000000014</v>
      </c>
      <c r="G59" s="15">
        <f t="shared" si="16"/>
        <v>29281.680000000008</v>
      </c>
      <c r="H59" s="15">
        <f t="shared" si="16"/>
        <v>29000.490000000009</v>
      </c>
      <c r="I59" s="15">
        <f t="shared" si="16"/>
        <v>35806.800000000003</v>
      </c>
      <c r="J59" s="15">
        <f t="shared" si="16"/>
        <v>32450.610000000004</v>
      </c>
      <c r="K59" s="15">
        <f t="shared" si="16"/>
        <v>43481.919999999998</v>
      </c>
      <c r="L59" s="15">
        <f t="shared" si="16"/>
        <v>34555.729999999996</v>
      </c>
      <c r="M59" s="15">
        <f t="shared" si="16"/>
        <v>48507.039999999994</v>
      </c>
      <c r="N59" s="15">
        <f t="shared" si="16"/>
        <v>51300.849999999991</v>
      </c>
    </row>
    <row r="60" spans="1:15" x14ac:dyDescent="0.25">
      <c r="A60" t="s">
        <v>23</v>
      </c>
      <c r="C60" s="15">
        <f t="shared" ref="C60:N60" si="17">C14</f>
        <v>30750</v>
      </c>
      <c r="D60" s="15">
        <f t="shared" si="17"/>
        <v>30750</v>
      </c>
      <c r="E60" s="15">
        <f t="shared" si="17"/>
        <v>30750</v>
      </c>
      <c r="F60" s="15">
        <f t="shared" si="17"/>
        <v>33210</v>
      </c>
      <c r="G60" s="15">
        <f t="shared" si="17"/>
        <v>33210</v>
      </c>
      <c r="H60" s="15">
        <f t="shared" si="17"/>
        <v>33210</v>
      </c>
      <c r="I60" s="15">
        <f t="shared" si="17"/>
        <v>36900</v>
      </c>
      <c r="J60" s="15">
        <f t="shared" si="17"/>
        <v>36900</v>
      </c>
      <c r="K60" s="15">
        <f t="shared" si="17"/>
        <v>36900</v>
      </c>
      <c r="L60" s="15">
        <f t="shared" si="17"/>
        <v>39360</v>
      </c>
      <c r="M60" s="15">
        <f t="shared" si="17"/>
        <v>39360</v>
      </c>
      <c r="N60" s="15">
        <f t="shared" si="17"/>
        <v>39360</v>
      </c>
      <c r="O60" s="4">
        <f t="shared" ref="O60:O65" si="18">SUM(C60:N60)</f>
        <v>420660</v>
      </c>
    </row>
    <row r="61" spans="1:15" x14ac:dyDescent="0.25">
      <c r="A61" t="s">
        <v>70</v>
      </c>
      <c r="C61" s="16">
        <f>ROUND(C20*(1+$B$20),2)</f>
        <v>18450</v>
      </c>
      <c r="D61" s="16">
        <f t="shared" ref="D61:N61" si="19">ROUND(D20*(1+$B$20),2)</f>
        <v>0</v>
      </c>
      <c r="E61" s="16">
        <f t="shared" si="19"/>
        <v>22140</v>
      </c>
      <c r="F61" s="16">
        <f t="shared" si="19"/>
        <v>0</v>
      </c>
      <c r="G61" s="16">
        <f t="shared" si="19"/>
        <v>15375</v>
      </c>
      <c r="H61" s="16">
        <f t="shared" si="19"/>
        <v>0</v>
      </c>
      <c r="I61" s="16">
        <f t="shared" si="19"/>
        <v>22140</v>
      </c>
      <c r="J61" s="16">
        <f t="shared" si="19"/>
        <v>0</v>
      </c>
      <c r="K61" s="16">
        <f t="shared" si="19"/>
        <v>27060</v>
      </c>
      <c r="L61" s="16">
        <f t="shared" si="19"/>
        <v>0</v>
      </c>
      <c r="M61" s="16">
        <f t="shared" si="19"/>
        <v>18450</v>
      </c>
      <c r="N61" s="16">
        <f t="shared" si="19"/>
        <v>0</v>
      </c>
      <c r="O61" s="4">
        <f t="shared" si="18"/>
        <v>123615</v>
      </c>
    </row>
    <row r="62" spans="1:15" x14ac:dyDescent="0.25">
      <c r="A62" t="s">
        <v>45</v>
      </c>
      <c r="C62" s="15">
        <f>C25+ROUND(C26*(1+$B$26),2)+ROUND(C27*(1+$B$27),2)+ROUND(C28*(1+$B$28),2)+ROUND(C29*(1+$B$29),2)+ROUND(C30*(1+$B$30),2)+ROUND(C31*(1+$B$31),2)+ROUND(C32*(1+$B$32),2)+ROUND(C33*(1+$B$33),2)+ROUND(C34*(1+$B$34),2)+ROUND(C35*(1+$B$35),2)+ROUND(C36*(1+$B$36),2)+ROUND(C37*(1+$B$37),2)+ROUND(C38*(1+$B$38),2)+ROUND(C39*(1+$B$39),2)+ROUND(C40*(1+$B$40),2)</f>
        <v>17803.75</v>
      </c>
      <c r="D62" s="15">
        <f t="shared" ref="D62:N62" si="20">D25+ROUND(D26*(1+$B$26),2)+ROUND(D27*(1+$B$27),2)+ROUND(D28*(1+$B$28),2)+ROUND(D29*(1+$B$29),2)+ROUND(D30*(1+$B$30),2)+ROUND(D31*(1+$B$31),2)+ROUND(D32*(1+$B$32),2)+ROUND(D33*(1+$B$33),2)+ROUND(D34*(1+$B$34),2)+ROUND(D35*(1+$B$35),2)+ROUND(D36*(1+$B$36),2)+ROUND(D37*(1+$B$37),2)+ROUND(D38*(1+$B$38),2)+ROUND(D39*(1+$B$39),2)+ROUND(D40*(1+$B$40),2)</f>
        <v>18328.75</v>
      </c>
      <c r="E62" s="15">
        <f t="shared" si="20"/>
        <v>18453.75</v>
      </c>
      <c r="F62" s="15">
        <f t="shared" si="20"/>
        <v>18328.75</v>
      </c>
      <c r="G62" s="15">
        <f t="shared" si="20"/>
        <v>17803.75</v>
      </c>
      <c r="H62" s="15">
        <f t="shared" si="20"/>
        <v>18978.75</v>
      </c>
      <c r="I62" s="15">
        <f t="shared" si="20"/>
        <v>17803.75</v>
      </c>
      <c r="J62" s="15">
        <f t="shared" si="20"/>
        <v>18328.75</v>
      </c>
      <c r="K62" s="15">
        <f t="shared" si="20"/>
        <v>18453.75</v>
      </c>
      <c r="L62" s="15">
        <f t="shared" si="20"/>
        <v>18328.75</v>
      </c>
      <c r="M62" s="15">
        <f t="shared" si="20"/>
        <v>17803.75</v>
      </c>
      <c r="N62" s="15">
        <f t="shared" si="20"/>
        <v>18978.75</v>
      </c>
      <c r="O62" s="4">
        <f t="shared" si="18"/>
        <v>219395</v>
      </c>
    </row>
    <row r="63" spans="1:15" x14ac:dyDescent="0.25">
      <c r="A63" t="s">
        <v>42</v>
      </c>
      <c r="C63" s="16">
        <f>ROUND(C43*(1+$B$43),2)</f>
        <v>0</v>
      </c>
      <c r="D63" s="16">
        <f t="shared" ref="D63:N63" si="21">ROUND(D43*(1+$B$43),2)</f>
        <v>0</v>
      </c>
      <c r="E63" s="16">
        <f t="shared" si="21"/>
        <v>0</v>
      </c>
      <c r="F63" s="16">
        <f t="shared" si="21"/>
        <v>0</v>
      </c>
      <c r="G63" s="16">
        <f t="shared" si="21"/>
        <v>0</v>
      </c>
      <c r="H63" s="16">
        <f t="shared" si="21"/>
        <v>0</v>
      </c>
      <c r="I63" s="16">
        <f t="shared" si="21"/>
        <v>0</v>
      </c>
      <c r="J63" s="16">
        <f t="shared" si="21"/>
        <v>0</v>
      </c>
      <c r="K63" s="16">
        <f t="shared" si="21"/>
        <v>0</v>
      </c>
      <c r="L63" s="16">
        <f t="shared" si="21"/>
        <v>0</v>
      </c>
      <c r="M63" s="16">
        <f t="shared" si="21"/>
        <v>0</v>
      </c>
      <c r="N63" s="16">
        <f t="shared" si="21"/>
        <v>0</v>
      </c>
      <c r="O63" s="4">
        <f t="shared" si="18"/>
        <v>0</v>
      </c>
    </row>
    <row r="64" spans="1:15" x14ac:dyDescent="0.25">
      <c r="A64" t="s">
        <v>59</v>
      </c>
      <c r="C64" s="16">
        <f>C49</f>
        <v>312.44</v>
      </c>
      <c r="D64" s="16">
        <f t="shared" ref="D64:N64" si="22">D49</f>
        <v>312.44</v>
      </c>
      <c r="E64" s="16">
        <f t="shared" si="22"/>
        <v>312.44</v>
      </c>
      <c r="F64" s="16">
        <f t="shared" si="22"/>
        <v>312.44</v>
      </c>
      <c r="G64" s="16">
        <f t="shared" si="22"/>
        <v>312.44</v>
      </c>
      <c r="H64" s="16">
        <f t="shared" si="22"/>
        <v>312.44</v>
      </c>
      <c r="I64" s="16">
        <f t="shared" si="22"/>
        <v>312.44</v>
      </c>
      <c r="J64" s="16">
        <f t="shared" si="22"/>
        <v>312.44</v>
      </c>
      <c r="K64" s="16">
        <f t="shared" si="22"/>
        <v>312.44</v>
      </c>
      <c r="L64" s="16">
        <f t="shared" si="22"/>
        <v>312.44</v>
      </c>
      <c r="M64" s="16">
        <f t="shared" si="22"/>
        <v>312.44</v>
      </c>
      <c r="N64" s="16">
        <f t="shared" si="22"/>
        <v>312.49000000000279</v>
      </c>
      <c r="O64" s="4">
        <f t="shared" si="18"/>
        <v>3749.3300000000031</v>
      </c>
    </row>
    <row r="65" spans="1:15" x14ac:dyDescent="0.25">
      <c r="A65" t="s">
        <v>49</v>
      </c>
      <c r="C65" s="15"/>
      <c r="D65" s="15">
        <f>C51+D51-C52-D52-C53-D53-C54-D54</f>
        <v>5617.5</v>
      </c>
      <c r="E65" s="15"/>
      <c r="F65" s="15">
        <f>E51+F51-E52-F52-E53-F53-E54-F54</f>
        <v>5387.5</v>
      </c>
      <c r="G65" s="15"/>
      <c r="H65" s="15">
        <f>G51+H51-G52-H52-G53-H53-G54-H54</f>
        <v>7112.5</v>
      </c>
      <c r="I65" s="15"/>
      <c r="J65" s="15">
        <f>I51+J51-I52-J52-I53-J53-I54-J54</f>
        <v>7227.5</v>
      </c>
      <c r="K65" s="15"/>
      <c r="L65" s="15">
        <f>K51+L51-K52-L52-K53-L53-K54-L54</f>
        <v>6767.5</v>
      </c>
      <c r="M65" s="15"/>
      <c r="N65" s="15">
        <f>M51+N51-M52-N52-M53-N53-M54-N54</f>
        <v>8837.5</v>
      </c>
      <c r="O65" s="4">
        <f t="shared" si="18"/>
        <v>40950</v>
      </c>
    </row>
    <row r="66" spans="1:15" x14ac:dyDescent="0.25">
      <c r="A66" t="s">
        <v>50</v>
      </c>
      <c r="C66" s="15">
        <f>C59+C60-C61-C62-C63-C64-C65</f>
        <v>23765.250000000011</v>
      </c>
      <c r="D66" s="15">
        <f t="shared" ref="D66:N66" si="23">D59+D60-D61-D62-D63-D64-D65</f>
        <v>30256.560000000012</v>
      </c>
      <c r="E66" s="15">
        <f t="shared" si="23"/>
        <v>20100.370000000014</v>
      </c>
      <c r="F66" s="15">
        <f t="shared" si="23"/>
        <v>29281.680000000008</v>
      </c>
      <c r="G66" s="15">
        <f t="shared" si="23"/>
        <v>29000.490000000009</v>
      </c>
      <c r="H66" s="15">
        <f t="shared" si="23"/>
        <v>35806.800000000003</v>
      </c>
      <c r="I66" s="15">
        <f t="shared" si="23"/>
        <v>32450.610000000004</v>
      </c>
      <c r="J66" s="15">
        <f t="shared" si="23"/>
        <v>43481.919999999998</v>
      </c>
      <c r="K66" s="15">
        <f t="shared" si="23"/>
        <v>34555.729999999996</v>
      </c>
      <c r="L66" s="15">
        <f t="shared" si="23"/>
        <v>48507.039999999994</v>
      </c>
      <c r="M66" s="15">
        <f t="shared" si="23"/>
        <v>51300.849999999991</v>
      </c>
      <c r="N66" s="15">
        <f t="shared" si="23"/>
        <v>62532.109999999986</v>
      </c>
    </row>
    <row r="67" spans="1:15" x14ac:dyDescent="0.25">
      <c r="A67" s="9"/>
      <c r="B67" s="9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B372C-B507-4B68-83B8-DEB87A634852}">
  <dimension ref="A1:D35"/>
  <sheetViews>
    <sheetView workbookViewId="0">
      <selection activeCell="B6" sqref="B6"/>
    </sheetView>
  </sheetViews>
  <sheetFormatPr defaultRowHeight="15" x14ac:dyDescent="0.25"/>
  <cols>
    <col min="1" max="1" width="35.28515625" customWidth="1"/>
    <col min="2" max="4" width="12.7109375" style="3" customWidth="1"/>
  </cols>
  <sheetData>
    <row r="1" spans="1:4" x14ac:dyDescent="0.25">
      <c r="A1" s="1" t="str">
        <f>'Year 1'!A1</f>
        <v>Company Name</v>
      </c>
    </row>
    <row r="3" spans="1:4" x14ac:dyDescent="0.25">
      <c r="A3" s="21" t="s">
        <v>56</v>
      </c>
      <c r="B3" s="10" t="str">
        <f>'Year 1'!A5</f>
        <v>YEAR 1</v>
      </c>
      <c r="C3" s="10" t="str">
        <f>'Year 2'!A5</f>
        <v>YEAR 2</v>
      </c>
      <c r="D3" s="10" t="str">
        <f>'Year 3'!A5</f>
        <v>YEAR 3</v>
      </c>
    </row>
    <row r="4" spans="1:4" x14ac:dyDescent="0.25">
      <c r="A4" s="1" t="s">
        <v>2</v>
      </c>
      <c r="B4" s="5">
        <f>'Year 1'!O6</f>
        <v>116000</v>
      </c>
      <c r="C4" s="5">
        <f>'Year 2'!O6</f>
        <v>252000</v>
      </c>
      <c r="D4" s="5">
        <f>'Year 3'!O6</f>
        <v>342000</v>
      </c>
    </row>
    <row r="6" spans="1:4" x14ac:dyDescent="0.25">
      <c r="A6" s="1" t="s">
        <v>24</v>
      </c>
      <c r="B6" s="5">
        <f>'Year 1'!O16</f>
        <v>34800</v>
      </c>
      <c r="C6" s="5">
        <f>'Year 2'!O16</f>
        <v>75600</v>
      </c>
      <c r="D6" s="5">
        <f>'Year 3'!O16</f>
        <v>102600</v>
      </c>
    </row>
    <row r="8" spans="1:4" x14ac:dyDescent="0.25">
      <c r="A8" s="1" t="s">
        <v>54</v>
      </c>
      <c r="B8" s="5">
        <f>B4-B6</f>
        <v>81200</v>
      </c>
      <c r="C8" s="5">
        <f>C4-C6</f>
        <v>176400</v>
      </c>
      <c r="D8" s="5">
        <f>D4-D6</f>
        <v>239400</v>
      </c>
    </row>
    <row r="9" spans="1:4" x14ac:dyDescent="0.25">
      <c r="B9" s="19">
        <f>B8/B4</f>
        <v>0.7</v>
      </c>
      <c r="C9" s="19">
        <f>C8/C4</f>
        <v>0.7</v>
      </c>
      <c r="D9" s="19">
        <f>D8/D4</f>
        <v>0.7</v>
      </c>
    </row>
    <row r="11" spans="1:4" x14ac:dyDescent="0.25">
      <c r="A11" s="1" t="s">
        <v>25</v>
      </c>
    </row>
    <row r="12" spans="1:4" x14ac:dyDescent="0.25">
      <c r="A12" t="str">
        <f>'Year 1'!A25</f>
        <v>Wages and salaries</v>
      </c>
      <c r="B12" s="5">
        <f>'Year 1'!O25</f>
        <v>60000</v>
      </c>
      <c r="C12" s="5">
        <f>'Year 2'!O25</f>
        <v>96000</v>
      </c>
      <c r="D12" s="5">
        <f>'Year 3'!O25</f>
        <v>120000</v>
      </c>
    </row>
    <row r="13" spans="1:4" x14ac:dyDescent="0.25">
      <c r="A13" t="str">
        <f>'Year 1'!A26</f>
        <v>Rent and rates</v>
      </c>
      <c r="B13" s="5">
        <f>'Year 1'!O26</f>
        <v>6600</v>
      </c>
      <c r="C13" s="5">
        <f>'Year 2'!O26</f>
        <v>7800</v>
      </c>
      <c r="D13" s="5">
        <f>'Year 3'!O26</f>
        <v>9000</v>
      </c>
    </row>
    <row r="14" spans="1:4" x14ac:dyDescent="0.25">
      <c r="A14" t="str">
        <f>'Year 1'!A27</f>
        <v>Insurance</v>
      </c>
      <c r="B14" s="5">
        <f>'Year 1'!O27</f>
        <v>1200</v>
      </c>
      <c r="C14" s="5">
        <f>'Year 2'!O27</f>
        <v>1800</v>
      </c>
      <c r="D14" s="5">
        <f>'Year 3'!O27</f>
        <v>2600</v>
      </c>
    </row>
    <row r="15" spans="1:4" x14ac:dyDescent="0.25">
      <c r="A15" t="str">
        <f>'Year 1'!A28</f>
        <v>Electricity</v>
      </c>
      <c r="B15" s="5">
        <f>'Year 1'!O28</f>
        <v>900</v>
      </c>
      <c r="C15" s="5">
        <f>'Year 2'!O28</f>
        <v>1200</v>
      </c>
      <c r="D15" s="5">
        <f>'Year 3'!O28</f>
        <v>1800</v>
      </c>
    </row>
    <row r="16" spans="1:4" x14ac:dyDescent="0.25">
      <c r="A16" t="str">
        <f>'Year 1'!A29</f>
        <v>Phone</v>
      </c>
      <c r="B16" s="5">
        <f>'Year 1'!O29</f>
        <v>600</v>
      </c>
      <c r="C16" s="5">
        <f>'Year 2'!O29</f>
        <v>1200</v>
      </c>
      <c r="D16" s="5">
        <f>'Year 3'!O29</f>
        <v>1800</v>
      </c>
    </row>
    <row r="17" spans="1:4" x14ac:dyDescent="0.25">
      <c r="A17" t="str">
        <f>'Year 1'!A30</f>
        <v>Print &amp; Stationery</v>
      </c>
      <c r="B17" s="5">
        <f>'Year 1'!O30</f>
        <v>600</v>
      </c>
      <c r="C17" s="5">
        <f>'Year 2'!O30</f>
        <v>1200</v>
      </c>
      <c r="D17" s="5">
        <f>'Year 3'!O30</f>
        <v>1800</v>
      </c>
    </row>
    <row r="18" spans="1:4" x14ac:dyDescent="0.25">
      <c r="A18" t="str">
        <f>'Year 1'!A31</f>
        <v>Motor &amp; Travel</v>
      </c>
      <c r="B18" s="5">
        <f>'Year 1'!O31</f>
        <v>6000</v>
      </c>
      <c r="C18" s="5">
        <f>'Year 2'!O31</f>
        <v>7200</v>
      </c>
      <c r="D18" s="5">
        <f>'Year 3'!O31</f>
        <v>9000</v>
      </c>
    </row>
    <row r="19" spans="1:4" x14ac:dyDescent="0.25">
      <c r="A19" t="str">
        <f>'Year 1'!A32</f>
        <v>Marketing</v>
      </c>
      <c r="B19" s="5">
        <f>'Year 1'!O32</f>
        <v>6000</v>
      </c>
      <c r="C19" s="5">
        <f>'Year 2'!O32</f>
        <v>21000</v>
      </c>
      <c r="D19" s="5">
        <f>'Year 3'!O32</f>
        <v>42000</v>
      </c>
    </row>
    <row r="20" spans="1:4" x14ac:dyDescent="0.25">
      <c r="A20" t="str">
        <f>'Year 1'!A33</f>
        <v>IT</v>
      </c>
      <c r="B20" s="5">
        <f>'Year 1'!O33</f>
        <v>900</v>
      </c>
      <c r="C20" s="5">
        <f>'Year 2'!O33</f>
        <v>1200</v>
      </c>
      <c r="D20" s="5">
        <f>'Year 3'!O33</f>
        <v>1800</v>
      </c>
    </row>
    <row r="21" spans="1:4" x14ac:dyDescent="0.25">
      <c r="A21" t="str">
        <f>'Year 1'!A34</f>
        <v>Audit &amp; Accountancy</v>
      </c>
      <c r="B21" s="5">
        <f>'Year 1'!O34</f>
        <v>3000</v>
      </c>
      <c r="C21" s="5">
        <f>'Year 2'!O34</f>
        <v>4200</v>
      </c>
      <c r="D21" s="5">
        <f>'Year 3'!O34</f>
        <v>5400</v>
      </c>
    </row>
    <row r="22" spans="1:4" x14ac:dyDescent="0.25">
      <c r="A22" t="str">
        <f>'Year 1'!A35</f>
        <v>Repairs &amp; Maintenance</v>
      </c>
      <c r="B22" s="5">
        <f>'Year 1'!O35</f>
        <v>4200</v>
      </c>
      <c r="C22" s="5">
        <f>'Year 2'!O35</f>
        <v>6000</v>
      </c>
      <c r="D22" s="5">
        <f>'Year 3'!O35</f>
        <v>7800</v>
      </c>
    </row>
    <row r="23" spans="1:4" x14ac:dyDescent="0.25">
      <c r="A23" t="str">
        <f>'Year 1'!A36</f>
        <v>Sundries</v>
      </c>
      <c r="B23" s="5">
        <f>'Year 1'!O36</f>
        <v>600</v>
      </c>
      <c r="C23" s="5">
        <f>'Year 2'!O36</f>
        <v>720</v>
      </c>
      <c r="D23" s="5">
        <f>'Year 3'!O36</f>
        <v>900</v>
      </c>
    </row>
    <row r="24" spans="1:4" x14ac:dyDescent="0.25">
      <c r="A24" t="str">
        <f>'Year 1'!A37</f>
        <v>Bank fees</v>
      </c>
      <c r="B24" s="5">
        <f>'Year 1'!O37</f>
        <v>450</v>
      </c>
      <c r="C24" s="5">
        <f>'Year 2'!O37</f>
        <v>600</v>
      </c>
      <c r="D24" s="5">
        <f>'Year 3'!O37</f>
        <v>900</v>
      </c>
    </row>
    <row r="25" spans="1:4" x14ac:dyDescent="0.25">
      <c r="A25" t="str">
        <f>'Year 1'!A38</f>
        <v xml:space="preserve"> </v>
      </c>
      <c r="B25" s="5">
        <f>'Year 1'!O38</f>
        <v>0</v>
      </c>
      <c r="C25" s="5">
        <f>'Year 2'!O38</f>
        <v>0</v>
      </c>
      <c r="D25" s="5">
        <f>'Year 3'!O38</f>
        <v>0</v>
      </c>
    </row>
    <row r="26" spans="1:4" x14ac:dyDescent="0.25">
      <c r="A26" t="str">
        <f>'Year 1'!A39</f>
        <v xml:space="preserve"> </v>
      </c>
      <c r="B26" s="5">
        <f>'Year 1'!O39</f>
        <v>0</v>
      </c>
      <c r="C26" s="5">
        <f>'Year 2'!O39</f>
        <v>0</v>
      </c>
      <c r="D26" s="5">
        <f>'Year 3'!O39</f>
        <v>0</v>
      </c>
    </row>
    <row r="27" spans="1:4" x14ac:dyDescent="0.25">
      <c r="A27" t="str">
        <f>'Year 1'!A40</f>
        <v xml:space="preserve"> </v>
      </c>
      <c r="B27" s="5">
        <f>'Year 1'!O40</f>
        <v>0</v>
      </c>
      <c r="C27" s="5">
        <f>'Year 2'!O40</f>
        <v>0</v>
      </c>
      <c r="D27" s="5">
        <f>'Year 3'!O40</f>
        <v>0</v>
      </c>
    </row>
    <row r="28" spans="1:4" x14ac:dyDescent="0.25">
      <c r="A28" t="s">
        <v>64</v>
      </c>
      <c r="B28" s="5">
        <f>SUM(B12:B27)</f>
        <v>91050</v>
      </c>
      <c r="C28" s="5">
        <f t="shared" ref="C28:D28" si="0">SUM(C12:C27)</f>
        <v>150120</v>
      </c>
      <c r="D28" s="5">
        <f t="shared" si="0"/>
        <v>204800</v>
      </c>
    </row>
    <row r="30" spans="1:4" x14ac:dyDescent="0.25">
      <c r="A30" t="s">
        <v>43</v>
      </c>
      <c r="B30" s="4">
        <f>ROUND('Year 1'!O43/'Year 1'!B44,2)</f>
        <v>1600</v>
      </c>
      <c r="C30" s="5">
        <f>B30+ROUND('Year 2'!O43/'Year 2'!B44,2)</f>
        <v>1600</v>
      </c>
      <c r="D30" s="5">
        <f>C30+ROUND('Year 3'!O43/'Year 3'!B44,2)</f>
        <v>1600</v>
      </c>
    </row>
    <row r="31" spans="1:4" x14ac:dyDescent="0.25">
      <c r="A31" t="s">
        <v>58</v>
      </c>
      <c r="B31" s="4">
        <f>'Year 1'!O12</f>
        <v>10000</v>
      </c>
      <c r="C31" s="5">
        <f>'Year 2'!O12</f>
        <v>0</v>
      </c>
      <c r="D31" s="5">
        <f>'Year 3'!O12</f>
        <v>0</v>
      </c>
    </row>
    <row r="32" spans="1:4" x14ac:dyDescent="0.25">
      <c r="A32" t="s">
        <v>63</v>
      </c>
      <c r="B32" s="4">
        <f>'Year 1'!O48</f>
        <v>671.5</v>
      </c>
      <c r="C32" s="5">
        <f>'Year 2'!O48</f>
        <v>422.68999999999994</v>
      </c>
      <c r="D32" s="5">
        <f>'Year 3'!O48</f>
        <v>153.70000000000002</v>
      </c>
    </row>
    <row r="34" spans="1:4" x14ac:dyDescent="0.25">
      <c r="A34" s="1" t="s">
        <v>55</v>
      </c>
      <c r="B34" s="5">
        <f>B8-B28-B30+B31-B32</f>
        <v>-2121.5</v>
      </c>
      <c r="C34" s="5">
        <f t="shared" ref="C34:D34" si="1">C8-C28-C30+C31-C32</f>
        <v>24257.31</v>
      </c>
      <c r="D34" s="5">
        <f t="shared" si="1"/>
        <v>32846.300000000003</v>
      </c>
    </row>
    <row r="35" spans="1:4" x14ac:dyDescent="0.25">
      <c r="B35" s="19">
        <f>B34/B4</f>
        <v>-1.8288793103448275E-2</v>
      </c>
      <c r="C35" s="19">
        <f>C34/C4</f>
        <v>9.6259166666666673E-2</v>
      </c>
      <c r="D35" s="19">
        <f>D34/D4</f>
        <v>9.6041812865497081E-2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9D957-E927-484C-B173-9E0D88EEA757}">
  <dimension ref="A1:H29"/>
  <sheetViews>
    <sheetView tabSelected="1" workbookViewId="0">
      <selection activeCell="C4" sqref="C4"/>
    </sheetView>
  </sheetViews>
  <sheetFormatPr defaultRowHeight="15" x14ac:dyDescent="0.25"/>
  <cols>
    <col min="1" max="1" width="20.7109375" customWidth="1"/>
    <col min="2" max="2" width="60.7109375" customWidth="1"/>
    <col min="3" max="4" width="25.7109375" customWidth="1"/>
    <col min="5" max="8" width="15.7109375" customWidth="1"/>
  </cols>
  <sheetData>
    <row r="1" spans="1:8" ht="15.75" thickBot="1" x14ac:dyDescent="0.3">
      <c r="A1" s="39"/>
      <c r="B1" s="39"/>
      <c r="C1" s="39"/>
      <c r="D1" s="39"/>
      <c r="E1" s="39"/>
      <c r="F1" s="39"/>
      <c r="G1" s="39"/>
      <c r="H1" s="39"/>
    </row>
    <row r="2" spans="1:8" ht="38.25" x14ac:dyDescent="0.25">
      <c r="A2" s="50" t="s">
        <v>99</v>
      </c>
      <c r="B2" s="50" t="s">
        <v>100</v>
      </c>
      <c r="C2" s="40" t="s">
        <v>101</v>
      </c>
      <c r="D2" s="40" t="s">
        <v>132</v>
      </c>
      <c r="E2" s="41" t="s">
        <v>133</v>
      </c>
      <c r="F2" s="41" t="s">
        <v>133</v>
      </c>
      <c r="G2" s="41" t="s">
        <v>133</v>
      </c>
      <c r="H2" s="40" t="s">
        <v>134</v>
      </c>
    </row>
    <row r="3" spans="1:8" ht="15.75" thickBot="1" x14ac:dyDescent="0.3">
      <c r="A3" s="51"/>
      <c r="B3" s="51"/>
      <c r="C3" s="42" t="s">
        <v>102</v>
      </c>
      <c r="D3" s="43" t="s">
        <v>103</v>
      </c>
      <c r="E3" s="42" t="s">
        <v>102</v>
      </c>
      <c r="F3" s="42" t="s">
        <v>102</v>
      </c>
      <c r="G3" s="42" t="s">
        <v>102</v>
      </c>
      <c r="H3" s="44" t="s">
        <v>104</v>
      </c>
    </row>
    <row r="4" spans="1:8" x14ac:dyDescent="0.25">
      <c r="A4" s="45" t="s">
        <v>105</v>
      </c>
      <c r="B4" s="39"/>
      <c r="C4" s="39"/>
      <c r="D4" s="39"/>
      <c r="E4" s="39"/>
      <c r="F4" s="39"/>
      <c r="G4" s="39"/>
      <c r="H4" s="39"/>
    </row>
    <row r="5" spans="1:8" x14ac:dyDescent="0.25">
      <c r="A5" s="52" t="s">
        <v>106</v>
      </c>
      <c r="B5" s="46" t="s">
        <v>107</v>
      </c>
      <c r="C5" s="47"/>
      <c r="D5" s="47"/>
      <c r="E5" s="47"/>
      <c r="F5" s="47"/>
      <c r="G5" s="47"/>
      <c r="H5" s="46"/>
    </row>
    <row r="6" spans="1:8" x14ac:dyDescent="0.25">
      <c r="A6" s="53"/>
      <c r="B6" s="46" t="s">
        <v>108</v>
      </c>
      <c r="C6" s="47"/>
      <c r="D6" s="47"/>
      <c r="E6" s="47"/>
      <c r="F6" s="47"/>
      <c r="G6" s="47"/>
      <c r="H6" s="46"/>
    </row>
    <row r="7" spans="1:8" x14ac:dyDescent="0.25">
      <c r="A7" s="53"/>
      <c r="B7" s="46" t="s">
        <v>109</v>
      </c>
      <c r="C7" s="47"/>
      <c r="D7" s="47"/>
      <c r="E7" s="47"/>
      <c r="F7" s="47"/>
      <c r="G7" s="47"/>
      <c r="H7" s="46"/>
    </row>
    <row r="8" spans="1:8" x14ac:dyDescent="0.25">
      <c r="A8" s="54"/>
      <c r="B8" s="46" t="s">
        <v>110</v>
      </c>
      <c r="C8" s="47"/>
      <c r="D8" s="47"/>
      <c r="E8" s="47"/>
      <c r="F8" s="47"/>
      <c r="G8" s="47"/>
      <c r="H8" s="46"/>
    </row>
    <row r="9" spans="1:8" ht="15.75" x14ac:dyDescent="0.25">
      <c r="A9" s="48"/>
      <c r="B9" s="39"/>
      <c r="C9" s="39"/>
      <c r="D9" s="39"/>
      <c r="E9" s="39"/>
      <c r="F9" s="39"/>
      <c r="G9" s="39"/>
      <c r="H9" s="39"/>
    </row>
    <row r="10" spans="1:8" x14ac:dyDescent="0.25">
      <c r="A10" s="52" t="s">
        <v>111</v>
      </c>
      <c r="B10" s="46" t="s">
        <v>112</v>
      </c>
      <c r="C10" s="47"/>
      <c r="D10" s="47"/>
      <c r="E10" s="47"/>
      <c r="F10" s="47"/>
      <c r="G10" s="47"/>
      <c r="H10" s="46"/>
    </row>
    <row r="11" spans="1:8" x14ac:dyDescent="0.25">
      <c r="A11" s="54"/>
      <c r="B11" s="46" t="s">
        <v>113</v>
      </c>
      <c r="C11" s="47"/>
      <c r="D11" s="47"/>
      <c r="E11" s="47"/>
      <c r="F11" s="47"/>
      <c r="G11" s="47"/>
      <c r="H11" s="46"/>
    </row>
    <row r="12" spans="1:8" ht="15.75" x14ac:dyDescent="0.25">
      <c r="A12" s="48"/>
      <c r="B12" s="39"/>
      <c r="C12" s="39"/>
      <c r="D12" s="39"/>
      <c r="E12" s="39"/>
      <c r="F12" s="39"/>
      <c r="G12" s="39"/>
      <c r="H12" s="39"/>
    </row>
    <row r="13" spans="1:8" x14ac:dyDescent="0.25">
      <c r="A13" s="52" t="s">
        <v>114</v>
      </c>
      <c r="B13" s="46" t="s">
        <v>115</v>
      </c>
      <c r="C13" s="47"/>
      <c r="D13" s="47"/>
      <c r="E13" s="47"/>
      <c r="F13" s="47"/>
      <c r="G13" s="47"/>
      <c r="H13" s="46"/>
    </row>
    <row r="14" spans="1:8" x14ac:dyDescent="0.25">
      <c r="A14" s="53"/>
      <c r="B14" s="46" t="s">
        <v>116</v>
      </c>
      <c r="C14" s="47"/>
      <c r="D14" s="47"/>
      <c r="E14" s="47"/>
      <c r="F14" s="47"/>
      <c r="G14" s="47"/>
      <c r="H14" s="46"/>
    </row>
    <row r="15" spans="1:8" x14ac:dyDescent="0.25">
      <c r="A15" s="53"/>
      <c r="B15" s="46" t="s">
        <v>117</v>
      </c>
      <c r="C15" s="47"/>
      <c r="D15" s="47"/>
      <c r="E15" s="47"/>
      <c r="F15" s="47"/>
      <c r="G15" s="47"/>
      <c r="H15" s="46"/>
    </row>
    <row r="16" spans="1:8" x14ac:dyDescent="0.25">
      <c r="A16" s="54"/>
      <c r="B16" s="46" t="s">
        <v>118</v>
      </c>
      <c r="C16" s="47"/>
      <c r="D16" s="47"/>
      <c r="E16" s="47"/>
      <c r="F16" s="47"/>
      <c r="G16" s="47"/>
      <c r="H16" s="46"/>
    </row>
    <row r="17" spans="1:8" ht="15.75" x14ac:dyDescent="0.25">
      <c r="A17" s="48"/>
      <c r="B17" s="39"/>
      <c r="C17" s="39"/>
      <c r="D17" s="39"/>
      <c r="E17" s="39"/>
      <c r="F17" s="39"/>
      <c r="G17" s="39"/>
      <c r="H17" s="39"/>
    </row>
    <row r="18" spans="1:8" x14ac:dyDescent="0.25">
      <c r="A18" s="49" t="s">
        <v>119</v>
      </c>
      <c r="B18" s="46" t="s">
        <v>120</v>
      </c>
      <c r="C18" s="47"/>
      <c r="D18" s="47"/>
      <c r="E18" s="47"/>
      <c r="F18" s="47"/>
      <c r="G18" s="47"/>
      <c r="H18" s="46"/>
    </row>
    <row r="19" spans="1:8" x14ac:dyDescent="0.25">
      <c r="A19" s="49"/>
      <c r="B19" s="46" t="s">
        <v>121</v>
      </c>
      <c r="C19" s="47"/>
      <c r="D19" s="47"/>
      <c r="E19" s="47"/>
      <c r="F19" s="47"/>
      <c r="G19" s="47"/>
      <c r="H19" s="46"/>
    </row>
    <row r="20" spans="1:8" x14ac:dyDescent="0.25">
      <c r="A20" s="49"/>
      <c r="B20" s="46" t="s">
        <v>122</v>
      </c>
      <c r="C20" s="47"/>
      <c r="D20" s="47"/>
      <c r="E20" s="47"/>
      <c r="F20" s="47"/>
      <c r="G20" s="47"/>
      <c r="H20" s="46"/>
    </row>
    <row r="21" spans="1:8" ht="15.75" x14ac:dyDescent="0.25">
      <c r="A21" s="48"/>
      <c r="B21" s="39"/>
      <c r="C21" s="39"/>
      <c r="D21" s="39"/>
      <c r="E21" s="39"/>
      <c r="F21" s="39"/>
      <c r="G21" s="39"/>
      <c r="H21" s="39"/>
    </row>
    <row r="22" spans="1:8" x14ac:dyDescent="0.25">
      <c r="A22" s="49" t="s">
        <v>123</v>
      </c>
      <c r="B22" s="46" t="s">
        <v>124</v>
      </c>
      <c r="C22" s="47"/>
      <c r="D22" s="47"/>
      <c r="E22" s="47"/>
      <c r="F22" s="47"/>
      <c r="G22" s="47"/>
      <c r="H22" s="46"/>
    </row>
    <row r="23" spans="1:8" x14ac:dyDescent="0.25">
      <c r="A23" s="49"/>
      <c r="B23" s="46" t="s">
        <v>125</v>
      </c>
      <c r="C23" s="47"/>
      <c r="D23" s="47"/>
      <c r="E23" s="47"/>
      <c r="F23" s="47"/>
      <c r="G23" s="47"/>
      <c r="H23" s="46"/>
    </row>
    <row r="24" spans="1:8" x14ac:dyDescent="0.25">
      <c r="A24" s="49"/>
      <c r="B24" s="46" t="s">
        <v>126</v>
      </c>
      <c r="C24" s="47"/>
      <c r="D24" s="47"/>
      <c r="E24" s="47"/>
      <c r="F24" s="47"/>
      <c r="G24" s="47"/>
      <c r="H24" s="46"/>
    </row>
    <row r="25" spans="1:8" x14ac:dyDescent="0.25">
      <c r="A25" s="49"/>
      <c r="B25" s="46" t="s">
        <v>127</v>
      </c>
      <c r="C25" s="47"/>
      <c r="D25" s="47"/>
      <c r="E25" s="47"/>
      <c r="F25" s="47"/>
      <c r="G25" s="47"/>
      <c r="H25" s="46"/>
    </row>
    <row r="26" spans="1:8" ht="15.75" x14ac:dyDescent="0.25">
      <c r="A26" s="48"/>
      <c r="B26" s="39"/>
      <c r="C26" s="39"/>
      <c r="D26" s="39"/>
      <c r="E26" s="39"/>
      <c r="F26" s="39"/>
      <c r="G26" s="39"/>
      <c r="H26" s="39"/>
    </row>
    <row r="27" spans="1:8" x14ac:dyDescent="0.25">
      <c r="A27" s="49" t="s">
        <v>128</v>
      </c>
      <c r="B27" s="46" t="s">
        <v>129</v>
      </c>
      <c r="C27" s="47"/>
      <c r="D27" s="47"/>
      <c r="E27" s="47"/>
      <c r="F27" s="47"/>
      <c r="G27" s="47"/>
      <c r="H27" s="46"/>
    </row>
    <row r="28" spans="1:8" x14ac:dyDescent="0.25">
      <c r="A28" s="49"/>
      <c r="B28" s="46" t="s">
        <v>130</v>
      </c>
      <c r="C28" s="47"/>
      <c r="D28" s="47"/>
      <c r="E28" s="47"/>
      <c r="F28" s="47"/>
      <c r="G28" s="47"/>
      <c r="H28" s="46"/>
    </row>
    <row r="29" spans="1:8" x14ac:dyDescent="0.25">
      <c r="A29" s="49"/>
      <c r="B29" s="46" t="s">
        <v>131</v>
      </c>
      <c r="C29" s="47"/>
      <c r="D29" s="47"/>
      <c r="E29" s="47"/>
      <c r="F29" s="47"/>
      <c r="G29" s="47"/>
      <c r="H29" s="46"/>
    </row>
  </sheetData>
  <mergeCells count="8">
    <mergeCell ref="A22:A25"/>
    <mergeCell ref="A27:A29"/>
    <mergeCell ref="A2:A3"/>
    <mergeCell ref="B2:B3"/>
    <mergeCell ref="A5:A8"/>
    <mergeCell ref="A10:A11"/>
    <mergeCell ref="A13:A16"/>
    <mergeCell ref="A18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Year 1</vt:lpstr>
      <vt:lpstr>Year 2</vt:lpstr>
      <vt:lpstr>Year 3</vt:lpstr>
      <vt:lpstr>Profit &amp; Loss</vt:lpstr>
      <vt:lpstr>Milestones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Murtagh</dc:creator>
  <cp:lastModifiedBy>Claire Dunleavy</cp:lastModifiedBy>
  <dcterms:created xsi:type="dcterms:W3CDTF">2020-11-27T16:08:16Z</dcterms:created>
  <dcterms:modified xsi:type="dcterms:W3CDTF">2021-06-16T08:55:28Z</dcterms:modified>
</cp:coreProperties>
</file>